
<file path=[Content_Types].xml><?xml version="1.0" encoding="utf-8"?>
<Types xmlns="http://schemas.openxmlformats.org/package/2006/content-types"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banma\OneDrive - POLYSTYLEX SIA\Documents\Python\USA Toy Sales Dataset\"/>
    </mc:Choice>
  </mc:AlternateContent>
  <xr:revisionPtr revIDLastSave="0" documentId="13_ncr:1_{7AC962E1-90E6-465F-897E-CC2A054E8F28}" xr6:coauthVersionLast="47" xr6:coauthVersionMax="47" xr10:uidLastSave="{00000000-0000-0000-0000-000000000000}"/>
  <bookViews>
    <workbookView xWindow="-108" yWindow="-108" windowWidth="23256" windowHeight="12456" xr2:uid="{683FB889-AE8C-4BF0-9111-F2761CD3D8B4}"/>
  </bookViews>
  <sheets>
    <sheet name="Sales Dashboard" sheetId="2" r:id="rId1"/>
    <sheet name="Procurement Dashboard" sheetId="4" r:id="rId2"/>
    <sheet name="Data" sheetId="1" r:id="rId3"/>
  </sheets>
  <calcPr calcId="191029"/>
  <pivotCaches>
    <pivotCache cacheId="0" r:id="rId4"/>
    <pivotCache cacheId="1" r:id="rId5"/>
    <pivotCache cacheId="2" r:id="rId6"/>
    <pivotCache cacheId="3" r:id="rId7"/>
    <pivotCache cacheId="4" r:id="rId8"/>
    <pivotCache cacheId="5" r:id="rId9"/>
    <pivotCache cacheId="6" r:id="rId10"/>
    <pivotCache cacheId="7" r:id="rId11"/>
    <pivotCache cacheId="8" r:id="rId12"/>
    <pivotCache cacheId="9" r:id="rId13"/>
    <pivotCache cacheId="10" r:id="rId14"/>
    <pivotCache cacheId="37" r:id="rId15"/>
    <pivotCache cacheId="40" r:id="rId16"/>
    <pivotCache cacheId="63" r:id="rId17"/>
    <pivotCache cacheId="66" r:id="rId1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s_6a1fc4a0-9970-4d77-9976-61849ddaddf3" name="products" connection="Query - products"/>
          <x15:modelTable id="inventory_405b77a9-dd02-4de3-b283-17830fa21512" name="inventory" connection="Query - inventory"/>
          <x15:modelTable id="sales_2829f491-9498-45c2-926a-22fd7c76ce0f" name="sales" connection="Query - sales"/>
          <x15:modelTable id="stores_6ac77819-8991-440b-b68e-e92bd8d4e51a" name="stores" connection="Query - stores"/>
        </x15:modelTables>
        <x15:modelRelationships>
          <x15:modelRelationship fromTable="inventory" fromColumn="Product_ID" toTable="products" toColumn="Product_ID"/>
          <x15:modelRelationship fromTable="inventory" fromColumn="Store_ID" toTable="stores" toColumn="Store_ID"/>
          <x15:modelRelationship fromTable="sales" fromColumn="Product_ID" toTable="products" toColumn="Product_ID"/>
          <x15:modelRelationship fromTable="sales" fromColumn="Store_ID" toTable="stores" toColumn="Store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sales" columnName="Date" columnId="Date"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79" i="1" l="1"/>
  <c r="I80" i="1"/>
  <c r="I81" i="1"/>
  <c r="I82" i="1"/>
  <c r="I83" i="1"/>
  <c r="I84" i="1"/>
  <c r="I85" i="1"/>
  <c r="I86" i="1"/>
  <c r="I87" i="1"/>
  <c r="I78" i="1"/>
  <c r="H79" i="1"/>
  <c r="H80" i="1"/>
  <c r="H81" i="1"/>
  <c r="H82" i="1"/>
  <c r="H83" i="1"/>
  <c r="H84" i="1"/>
  <c r="H85" i="1"/>
  <c r="H86" i="1"/>
  <c r="H87" i="1"/>
  <c r="H78" i="1"/>
  <c r="L36" i="1"/>
  <c r="L37" i="1"/>
  <c r="L38" i="1"/>
  <c r="L39" i="1"/>
  <c r="L40" i="1"/>
  <c r="L41" i="1"/>
  <c r="L42" i="1"/>
  <c r="K37" i="1"/>
  <c r="K38" i="1"/>
  <c r="K39" i="1"/>
  <c r="K40" i="1"/>
  <c r="K36" i="1"/>
  <c r="K6" i="1"/>
  <c r="I6" i="1"/>
  <c r="G6" i="1"/>
  <c r="E6" i="1"/>
  <c r="C6" i="1"/>
  <c r="I3" i="1"/>
  <c r="G3" i="1"/>
  <c r="C3" i="1"/>
  <c r="E3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B3E220-4C5B-4D43-A0B9-5482E5280FEE}" name="Query - inventory" description="Connection to the 'inventory' query in the workbook." type="100" refreshedVersion="8" minRefreshableVersion="5">
    <extLst>
      <ext xmlns:x15="http://schemas.microsoft.com/office/spreadsheetml/2010/11/main" uri="{DE250136-89BD-433C-8126-D09CA5730AF9}">
        <x15:connection id="b8fdd4fa-a1c6-4029-99dc-1d93780b454e">
          <x15:oledbPr connection="Provider=Microsoft.Mashup.OleDb.1;Data Source=$Workbook$;Location=inventory;Extended Properties=&quot;&quot;">
            <x15:dbTables>
              <x15:dbTable name="inventory"/>
            </x15:dbTables>
          </x15:oledbPr>
        </x15:connection>
      </ext>
    </extLst>
  </connection>
  <connection id="2" xr16:uid="{B7AFEE11-FC10-49B7-A00D-42F5EB70CA00}" name="Query - products" description="Connection to the 'products' query in the workbook." type="100" refreshedVersion="8" minRefreshableVersion="5">
    <extLst>
      <ext xmlns:x15="http://schemas.microsoft.com/office/spreadsheetml/2010/11/main" uri="{DE250136-89BD-433C-8126-D09CA5730AF9}">
        <x15:connection id="8d0e905e-df15-4ac1-838b-06b4e1e67a52"/>
      </ext>
    </extLst>
  </connection>
  <connection id="3" xr16:uid="{24CE8E1E-9456-4867-A96B-7DF4A284A2B3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a97f7896-c7c4-4dfd-94fa-362453287523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4" xr16:uid="{6B8936CA-B913-4163-9D94-74D0A5E8857C}" name="Query - stores" description="Connection to the 'stores' query in the workbook." type="100" refreshedVersion="8" minRefreshableVersion="5">
    <extLst>
      <ext xmlns:x15="http://schemas.microsoft.com/office/spreadsheetml/2010/11/main" uri="{DE250136-89BD-433C-8126-D09CA5730AF9}">
        <x15:connection id="7d0f0131-6b47-4e57-8460-53a9e6b1f98b">
          <x15:oledbPr connection="Provider=Microsoft.Mashup.OleDb.1;Data Source=$Workbook$;Location=stores;Extended Properties=&quot;&quot;">
            <x15:dbTables>
              <x15:dbTable name="stores"/>
            </x15:dbTables>
          </x15:oledbPr>
        </x15:connection>
      </ext>
    </extLst>
  </connection>
  <connection id="5" xr16:uid="{576B59A2-956F-481A-98F8-57D268FB484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<sst xmlns="http://schemas.openxmlformats.org/spreadsheetml/2006/main" count="241" uniqueCount="200">
  <si>
    <t>Total Revenue</t>
  </si>
  <si>
    <t>Total Cost</t>
  </si>
  <si>
    <t>Total Profit</t>
  </si>
  <si>
    <t>Margin %</t>
  </si>
  <si>
    <t>Row Labels</t>
  </si>
  <si>
    <t>Grand Total</t>
  </si>
  <si>
    <t>sty</t>
  </si>
  <si>
    <t>lut</t>
  </si>
  <si>
    <t>mar</t>
  </si>
  <si>
    <t>kwi</t>
  </si>
  <si>
    <t>maj</t>
  </si>
  <si>
    <t>cze</t>
  </si>
  <si>
    <t>lip</t>
  </si>
  <si>
    <t>sie</t>
  </si>
  <si>
    <t>wrz</t>
  </si>
  <si>
    <t>paź</t>
  </si>
  <si>
    <t>lis</t>
  </si>
  <si>
    <t>gru</t>
  </si>
  <si>
    <t>City Board Game</t>
  </si>
  <si>
    <t>Classic Board Game</t>
  </si>
  <si>
    <t>Eco Art Kit</t>
  </si>
  <si>
    <t>Eco Science Lab</t>
  </si>
  <si>
    <t>Mega Board Game</t>
  </si>
  <si>
    <t>Mega Farm Set</t>
  </si>
  <si>
    <t>Mini Robot</t>
  </si>
  <si>
    <t>Ocean Stacking Blocks</t>
  </si>
  <si>
    <t>Pro Board Game</t>
  </si>
  <si>
    <t>Pro Puzzle Pack</t>
  </si>
  <si>
    <t>Units Sold</t>
  </si>
  <si>
    <t>Total Stock Units</t>
  </si>
  <si>
    <t>Stock Value</t>
  </si>
  <si>
    <t>Stock_to_Sales_Ratio</t>
  </si>
  <si>
    <t>Days_of_Inventory</t>
  </si>
  <si>
    <t>Action Figures</t>
  </si>
  <si>
    <t>Arts &amp; Crafts</t>
  </si>
  <si>
    <t>Baby &amp; Toddler</t>
  </si>
  <si>
    <t>Board Games</t>
  </si>
  <si>
    <t>Building Blocks</t>
  </si>
  <si>
    <t>Card Games</t>
  </si>
  <si>
    <t>Collectibles</t>
  </si>
  <si>
    <t>Dolls</t>
  </si>
  <si>
    <t>Educational</t>
  </si>
  <si>
    <t>Model Kits</t>
  </si>
  <si>
    <t>Outdoor Play</t>
  </si>
  <si>
    <t>Plush</t>
  </si>
  <si>
    <t>Pretend Play</t>
  </si>
  <si>
    <t>Puzzles</t>
  </si>
  <si>
    <t>STEM Kits</t>
  </si>
  <si>
    <t>Toy Vehicles</t>
  </si>
  <si>
    <t>Category</t>
  </si>
  <si>
    <t>Others</t>
  </si>
  <si>
    <t>Value</t>
  </si>
  <si>
    <t>Adventure Drone Toy #63</t>
  </si>
  <si>
    <t>Adventure Explorer Kit</t>
  </si>
  <si>
    <t>Adventure Princess Doll</t>
  </si>
  <si>
    <t>Adventure Princess Doll #21</t>
  </si>
  <si>
    <t>Adventure Robot</t>
  </si>
  <si>
    <t>Adventure Science Lab #91</t>
  </si>
  <si>
    <t>Adventure Space Ship</t>
  </si>
  <si>
    <t>Adventure Stacking Blocks</t>
  </si>
  <si>
    <t>Adventure Train Set</t>
  </si>
  <si>
    <t>City Action Hero</t>
  </si>
  <si>
    <t>City Builder Set</t>
  </si>
  <si>
    <t>City Card Deck</t>
  </si>
  <si>
    <t>City Drone Toy</t>
  </si>
  <si>
    <t>City Plush Bear</t>
  </si>
  <si>
    <t>City Plush Bear #42</t>
  </si>
  <si>
    <t>Classic Castle</t>
  </si>
  <si>
    <t>Classic Racing Car</t>
  </si>
  <si>
    <t>Classic Robot #154</t>
  </si>
  <si>
    <t>Deluxe Art Kit</t>
  </si>
  <si>
    <t>Deluxe Builder Set</t>
  </si>
  <si>
    <t>Deluxe Card Deck</t>
  </si>
  <si>
    <t>Deluxe Card Deck #161</t>
  </si>
  <si>
    <t>Deluxe Explorer Kit</t>
  </si>
  <si>
    <t>Deluxe Music Toy</t>
  </si>
  <si>
    <t>Deluxe Plush Bear</t>
  </si>
  <si>
    <t>Deluxe Princess Doll</t>
  </si>
  <si>
    <t>Deluxe Science Lab</t>
  </si>
  <si>
    <t>Deluxe Stacking Blocks</t>
  </si>
  <si>
    <t>Dino Castle</t>
  </si>
  <si>
    <t>Dino Drone Toy #77</t>
  </si>
  <si>
    <t>Dino Explorer Kit</t>
  </si>
  <si>
    <t>Dino Music Toy</t>
  </si>
  <si>
    <t>Dino Puzzle Pack</t>
  </si>
  <si>
    <t>Dino Racing Car</t>
  </si>
  <si>
    <t>Dino Space Ship</t>
  </si>
  <si>
    <t>Dino Sticker Book #147</t>
  </si>
  <si>
    <t>Eco Castle</t>
  </si>
  <si>
    <t>Eco Drone Toy</t>
  </si>
  <si>
    <t>Eco Music Toy</t>
  </si>
  <si>
    <t>Eco Train Set</t>
  </si>
  <si>
    <t>Galaxy Art Kit</t>
  </si>
  <si>
    <t>Galaxy Castle</t>
  </si>
  <si>
    <t>Galaxy Music Toy</t>
  </si>
  <si>
    <t>Galaxy Princess Doll #98</t>
  </si>
  <si>
    <t>Galaxy Science Lab</t>
  </si>
  <si>
    <t>Galaxy Space Ship #133</t>
  </si>
  <si>
    <t>Galaxy Stacking Blocks</t>
  </si>
  <si>
    <t>Galaxy Sticker Book</t>
  </si>
  <si>
    <t>Galaxy Train Set</t>
  </si>
  <si>
    <t>Glow Action Hero</t>
  </si>
  <si>
    <t>Glow Explorer Kit</t>
  </si>
  <si>
    <t>Glow Farm Set</t>
  </si>
  <si>
    <t>Glow Music Toy #119</t>
  </si>
  <si>
    <t>Glow Music Toy #35</t>
  </si>
  <si>
    <t>Glow Princess Doll</t>
  </si>
  <si>
    <t>Glow Space Ship</t>
  </si>
  <si>
    <t>Glow Stacking Blocks</t>
  </si>
  <si>
    <t>Jungle Action Hero</t>
  </si>
  <si>
    <t>Jungle Art Kit</t>
  </si>
  <si>
    <t>Jungle Explorer Kit</t>
  </si>
  <si>
    <t>Jungle Princess Doll</t>
  </si>
  <si>
    <t>Magic Card Deck</t>
  </si>
  <si>
    <t>Magic Castle</t>
  </si>
  <si>
    <t>Magic Farm Set</t>
  </si>
  <si>
    <t>Magic Music Toy</t>
  </si>
  <si>
    <t>Magic Princess Doll</t>
  </si>
  <si>
    <t>Magic Train Set</t>
  </si>
  <si>
    <t>Mega Action Hero</t>
  </si>
  <si>
    <t>Mega Art Kit #56</t>
  </si>
  <si>
    <t>Mega Card Deck</t>
  </si>
  <si>
    <t>Mega Castle</t>
  </si>
  <si>
    <t>Mega Explorer Kit</t>
  </si>
  <si>
    <t>Mega Music Toy</t>
  </si>
  <si>
    <t>Mega Plush Bear</t>
  </si>
  <si>
    <t>Mega Puzzle Pack</t>
  </si>
  <si>
    <t>Mega Robot</t>
  </si>
  <si>
    <t>Mega Train Set #140</t>
  </si>
  <si>
    <t>Mini Art Kit</t>
  </si>
  <si>
    <t>Mini Card Deck</t>
  </si>
  <si>
    <t>Mini Explorer Kit</t>
  </si>
  <si>
    <t>Mini Farm Set</t>
  </si>
  <si>
    <t>Mini Music Toy</t>
  </si>
  <si>
    <t>Mini Puzzle Pack #112</t>
  </si>
  <si>
    <t>Mini Science Lab</t>
  </si>
  <si>
    <t>Mini Space Ship</t>
  </si>
  <si>
    <t>Mini Stacking Blocks</t>
  </si>
  <si>
    <t>Mini Train Set</t>
  </si>
  <si>
    <t>Neo Art Kit</t>
  </si>
  <si>
    <t>Neo Board Game</t>
  </si>
  <si>
    <t>Neo Card Deck</t>
  </si>
  <si>
    <t>Neo Drone Toy</t>
  </si>
  <si>
    <t>Neo Farm Set</t>
  </si>
  <si>
    <t>Neo Music Toy</t>
  </si>
  <si>
    <t>Neo Princess Doll #49</t>
  </si>
  <si>
    <t>Neo Science Lab</t>
  </si>
  <si>
    <t>Ocean Action Hero</t>
  </si>
  <si>
    <t>Ocean Card Deck</t>
  </si>
  <si>
    <t>Ocean Castle</t>
  </si>
  <si>
    <t>Ocean Explorer Kit</t>
  </si>
  <si>
    <t>Ocean Farm Set</t>
  </si>
  <si>
    <t>Ocean Music Toy</t>
  </si>
  <si>
    <t>Ocean Puzzle Pack</t>
  </si>
  <si>
    <t>Pro Art Kit</t>
  </si>
  <si>
    <t>Pro Board Game #168</t>
  </si>
  <si>
    <t>Pro Drone Toy</t>
  </si>
  <si>
    <t>Pro Explorer Kit #7</t>
  </si>
  <si>
    <t>Pro Farm Set</t>
  </si>
  <si>
    <t>Pro Robot</t>
  </si>
  <si>
    <t>Pro Science Lab</t>
  </si>
  <si>
    <t>Rainbow Action Hero</t>
  </si>
  <si>
    <t>Rainbow Board Game</t>
  </si>
  <si>
    <t>Rainbow Drone Toy</t>
  </si>
  <si>
    <t>Rainbow Farm Set</t>
  </si>
  <si>
    <t>Rainbow Plush Bear</t>
  </si>
  <si>
    <t>Rainbow Plush Bear #70</t>
  </si>
  <si>
    <t>Rainbow Princess Doll</t>
  </si>
  <si>
    <t>Rainbow Puzzle Pack</t>
  </si>
  <si>
    <t>Rainbow Robot #84</t>
  </si>
  <si>
    <t>Rainbow Science Lab #105</t>
  </si>
  <si>
    <t>Retro Art Kit</t>
  </si>
  <si>
    <t>Retro Builder Set</t>
  </si>
  <si>
    <t>Retro Explorer Kit</t>
  </si>
  <si>
    <t>Retro Explorer Kit #175</t>
  </si>
  <si>
    <t>Retro Princess Doll</t>
  </si>
  <si>
    <t>Retro Puzzle Pack</t>
  </si>
  <si>
    <t>Retro Science Lab</t>
  </si>
  <si>
    <t>Retro Space Ship</t>
  </si>
  <si>
    <t>Retro Stacking Blocks</t>
  </si>
  <si>
    <t>Rocket Board Game</t>
  </si>
  <si>
    <t>Rocket Card Deck</t>
  </si>
  <si>
    <t>Rocket Drone Toy</t>
  </si>
  <si>
    <t>Rocket Farm Set</t>
  </si>
  <si>
    <t>Rocket Music Toy</t>
  </si>
  <si>
    <t>Rocket Princess Doll #14</t>
  </si>
  <si>
    <t>Rocket Sticker Book</t>
  </si>
  <si>
    <t>Smart Art Kit</t>
  </si>
  <si>
    <t>Smart Card Deck</t>
  </si>
  <si>
    <t>Smart Drone Toy #28</t>
  </si>
  <si>
    <t>Smart Farm Set</t>
  </si>
  <si>
    <t>Smart Farm Set #126</t>
  </si>
  <si>
    <t>Smart Music Toy</t>
  </si>
  <si>
    <t>Smart Plush Bear</t>
  </si>
  <si>
    <t>Smart Robot</t>
  </si>
  <si>
    <t>Smart Science Lab</t>
  </si>
  <si>
    <t>Smart Space Ship</t>
  </si>
  <si>
    <t>Smart Stacking Blocks</t>
  </si>
  <si>
    <t>Product Name</t>
  </si>
  <si>
    <t>Stok Value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</si>
</sst>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0.0%"/>
    <numFmt numFmtId="171" formatCode="0.0"/>
  </numFmts>
  <fonts count="4" x14ac:knownFonts="1">
    <font>
      <sz val="11"/>
      <color theme="1"/>
      <name val="Aptos Narrow"/>
      <family val="2"/>
      <charset val="238"/>
      <scheme val="minor"/>
    </font>
    <font>
      <sz val="11"/>
      <color theme="1"/>
      <name val="Aptos Narrow"/>
      <family val="2"/>
      <charset val="238"/>
      <scheme val="minor"/>
    </font>
    <font>
      <sz val="11"/>
      <color theme="1"/>
      <name val="Segoe UI Black"/>
      <family val="2"/>
      <charset val="238"/>
    </font>
    <font>
      <sz val="8"/>
      <color theme="1"/>
      <name val="Segoe UI"/>
      <family val="2"/>
      <charset val="238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3">
    <xf numFmtId="0" fontId="0" fillId="0" borderId="0" xfId="0"/>
    <xf numFmtId="0" fontId="0" fillId="0" borderId="0" xfId="0" pivotButton="1"/>
    <xf numFmtId="0" fontId="0" fillId="0" borderId="0" xfId="0" applyAlignment="1">
      <alignment horizontal="center"/>
    </xf>
    <xf numFmtId="0" fontId="2" fillId="0" borderId="0" xfId="0" applyFont="1"/>
    <xf numFmtId="3" fontId="0" fillId="0" borderId="0" xfId="0" applyNumberFormat="1"/>
    <xf numFmtId="3" fontId="0" fillId="0" borderId="0" xfId="0" applyNumberFormat="1" applyAlignment="1">
      <alignment horizontal="center"/>
    </xf>
    <xf numFmtId="0" fontId="0" fillId="0" borderId="0" xfId="0" applyAlignment="1">
      <alignment horizontal="left"/>
    </xf>
    <xf numFmtId="43" fontId="0" fillId="0" borderId="0" xfId="0" applyNumberFormat="1"/>
    <xf numFmtId="164" fontId="0" fillId="0" borderId="0" xfId="1" applyNumberFormat="1" applyFont="1"/>
    <xf numFmtId="1" fontId="0" fillId="0" borderId="0" xfId="0" applyNumberFormat="1"/>
    <xf numFmtId="0" fontId="0" fillId="0" borderId="0" xfId="0" applyNumberFormat="1"/>
    <xf numFmtId="0" fontId="3" fillId="0" borderId="0" xfId="0" applyFont="1" applyAlignment="1">
      <alignment vertical="center"/>
    </xf>
    <xf numFmtId="171" fontId="0" fillId="0" borderId="0" xfId="0" applyNumberFormat="1"/>
  </cellXfs>
  <cellStyles count="2">
    <cellStyle name="Normal" xfId="0" builtinId="0"/>
    <cellStyle name="Percent" xfId="1" builtinId="5"/>
  </cellStyles>
  <dxfs count="4">
    <dxf>
      <numFmt numFmtId="35" formatCode="_-* #,##0.00_-;\-* #,##0.00_-;_-* &quot;-&quot;??_-;_-@_-"/>
    </dxf>
    <dxf>
      <numFmt numFmtId="3" formatCode="#,##0"/>
    </dxf>
    <dxf>
      <numFmt numFmtId="3" formatCode="#,##0"/>
    </dxf>
    <dxf>
      <numFmt numFmtId="3" formatCode="#,##0"/>
    </dxf>
  </dxfs>
  <tableStyles count="0" defaultTableStyle="TableStyleMedium2" defaultPivotStyle="PivotStyleLight16"/>
  <colors>
    <mruColors>
      <color rgb="FFF76BB7"/>
      <color rgb="FF9B6FED"/>
      <color rgb="FF10B981"/>
      <color rgb="FFC77DFF"/>
      <color rgb="FF06B6D4"/>
      <color rgb="FF8B5CF6"/>
      <color rgb="FFF97316"/>
      <color rgb="FF3B82F6"/>
      <color rgb="FF2B9FED"/>
      <color rgb="FF1E3A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0.xml"/><Relationship Id="rId18" Type="http://schemas.openxmlformats.org/officeDocument/2006/relationships/pivotCacheDefinition" Target="pivotCache/pivotCacheDefinition15.xml"/><Relationship Id="rId26" Type="http://schemas.openxmlformats.org/officeDocument/2006/relationships/customXml" Target="../customXml/item2.xml"/><Relationship Id="rId39" Type="http://schemas.openxmlformats.org/officeDocument/2006/relationships/customXml" Target="../customXml/item15.xml"/><Relationship Id="rId21" Type="http://schemas.openxmlformats.org/officeDocument/2006/relationships/styles" Target="styles.xml"/><Relationship Id="rId34" Type="http://schemas.openxmlformats.org/officeDocument/2006/relationships/customXml" Target="../customXml/item10.xml"/><Relationship Id="rId42" Type="http://schemas.openxmlformats.org/officeDocument/2006/relationships/customXml" Target="../customXml/item18.xml"/><Relationship Id="rId47" Type="http://schemas.openxmlformats.org/officeDocument/2006/relationships/customXml" Target="../customXml/item23.xml"/><Relationship Id="rId50" Type="http://schemas.openxmlformats.org/officeDocument/2006/relationships/customXml" Target="../customXml/item26.xml"/><Relationship Id="rId55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3.xml"/><Relationship Id="rId29" Type="http://schemas.openxmlformats.org/officeDocument/2006/relationships/customXml" Target="../customXml/item5.xml"/><Relationship Id="rId11" Type="http://schemas.openxmlformats.org/officeDocument/2006/relationships/pivotCacheDefinition" Target="pivotCache/pivotCacheDefinition8.xml"/><Relationship Id="rId24" Type="http://schemas.openxmlformats.org/officeDocument/2006/relationships/calcChain" Target="calcChain.xml"/><Relationship Id="rId32" Type="http://schemas.openxmlformats.org/officeDocument/2006/relationships/customXml" Target="../customXml/item8.xml"/><Relationship Id="rId37" Type="http://schemas.openxmlformats.org/officeDocument/2006/relationships/customXml" Target="../customXml/item13.xml"/><Relationship Id="rId40" Type="http://schemas.openxmlformats.org/officeDocument/2006/relationships/customXml" Target="../customXml/item16.xml"/><Relationship Id="rId45" Type="http://schemas.openxmlformats.org/officeDocument/2006/relationships/customXml" Target="../customXml/item21.xml"/><Relationship Id="rId53" Type="http://schemas.openxmlformats.org/officeDocument/2006/relationships/customXml" Target="../customXml/item29.xml"/><Relationship Id="rId58" Type="http://schemas.openxmlformats.org/officeDocument/2006/relationships/customXml" Target="../customXml/item34.xml"/><Relationship Id="rId5" Type="http://schemas.openxmlformats.org/officeDocument/2006/relationships/pivotCacheDefinition" Target="pivotCache/pivotCacheDefinition2.xml"/><Relationship Id="rId19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pivotCacheDefinition" Target="pivotCache/pivotCacheDefinition11.xml"/><Relationship Id="rId22" Type="http://schemas.openxmlformats.org/officeDocument/2006/relationships/sharedStrings" Target="sharedStrings.xml"/><Relationship Id="rId27" Type="http://schemas.openxmlformats.org/officeDocument/2006/relationships/customXml" Target="../customXml/item3.xml"/><Relationship Id="rId30" Type="http://schemas.openxmlformats.org/officeDocument/2006/relationships/customXml" Target="../customXml/item6.xml"/><Relationship Id="rId35" Type="http://schemas.openxmlformats.org/officeDocument/2006/relationships/customXml" Target="../customXml/item11.xml"/><Relationship Id="rId43" Type="http://schemas.openxmlformats.org/officeDocument/2006/relationships/customXml" Target="../customXml/item19.xml"/><Relationship Id="rId48" Type="http://schemas.openxmlformats.org/officeDocument/2006/relationships/customXml" Target="../customXml/item24.xml"/><Relationship Id="rId56" Type="http://schemas.openxmlformats.org/officeDocument/2006/relationships/customXml" Target="../customXml/item32.xml"/><Relationship Id="rId8" Type="http://schemas.openxmlformats.org/officeDocument/2006/relationships/pivotCacheDefinition" Target="pivotCache/pivotCacheDefinition5.xml"/><Relationship Id="rId51" Type="http://schemas.openxmlformats.org/officeDocument/2006/relationships/customXml" Target="../customXml/item2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9.xml"/><Relationship Id="rId17" Type="http://schemas.openxmlformats.org/officeDocument/2006/relationships/pivotCacheDefinition" Target="pivotCache/pivotCacheDefinition14.xml"/><Relationship Id="rId25" Type="http://schemas.openxmlformats.org/officeDocument/2006/relationships/customXml" Target="../customXml/item1.xml"/><Relationship Id="rId33" Type="http://schemas.openxmlformats.org/officeDocument/2006/relationships/customXml" Target="../customXml/item9.xml"/><Relationship Id="rId38" Type="http://schemas.openxmlformats.org/officeDocument/2006/relationships/customXml" Target="../customXml/item14.xml"/><Relationship Id="rId46" Type="http://schemas.openxmlformats.org/officeDocument/2006/relationships/customXml" Target="../customXml/item22.xml"/><Relationship Id="rId59" Type="http://schemas.openxmlformats.org/officeDocument/2006/relationships/customXml" Target="../customXml/item35.xml"/><Relationship Id="rId20" Type="http://schemas.openxmlformats.org/officeDocument/2006/relationships/connections" Target="connections.xml"/><Relationship Id="rId41" Type="http://schemas.openxmlformats.org/officeDocument/2006/relationships/customXml" Target="../customXml/item17.xml"/><Relationship Id="rId54" Type="http://schemas.openxmlformats.org/officeDocument/2006/relationships/customXml" Target="../customXml/item3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5" Type="http://schemas.openxmlformats.org/officeDocument/2006/relationships/pivotCacheDefinition" Target="pivotCache/pivotCacheDefinition12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4.xml"/><Relationship Id="rId36" Type="http://schemas.openxmlformats.org/officeDocument/2006/relationships/customXml" Target="../customXml/item12.xml"/><Relationship Id="rId49" Type="http://schemas.openxmlformats.org/officeDocument/2006/relationships/customXml" Target="../customXml/item25.xml"/><Relationship Id="rId57" Type="http://schemas.openxmlformats.org/officeDocument/2006/relationships/customXml" Target="../customXml/item33.xml"/><Relationship Id="rId10" Type="http://schemas.openxmlformats.org/officeDocument/2006/relationships/pivotCacheDefinition" Target="pivotCache/pivotCacheDefinition7.xml"/><Relationship Id="rId31" Type="http://schemas.openxmlformats.org/officeDocument/2006/relationships/customXml" Target="../customXml/item7.xml"/><Relationship Id="rId44" Type="http://schemas.openxmlformats.org/officeDocument/2006/relationships/customXml" Target="../customXml/item20.xml"/><Relationship Id="rId52" Type="http://schemas.openxmlformats.org/officeDocument/2006/relationships/customXml" Target="../customXml/item2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[ToyStore_Dashboard.xlsx]Data!PivotTable8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pl-PL" sz="1400" b="1" i="0" u="none" strike="noStrike" baseline="0">
                <a:solidFill>
                  <a:schemeClr val="bg1"/>
                </a:solidFill>
              </a:rPr>
              <a:t>Monthly Revenue Trend</a:t>
            </a:r>
            <a:endParaRPr lang="pl-PL" b="1">
              <a:solidFill>
                <a:schemeClr val="bg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ivotFmts>
      <c:pivotFmt>
        <c:idx val="0"/>
        <c:spPr>
          <a:solidFill>
            <a:schemeClr val="accent1"/>
          </a:solidFill>
          <a:ln w="38100" cap="rnd">
            <a:solidFill>
              <a:srgbClr val="3B82F6"/>
            </a:solidFill>
            <a:round/>
          </a:ln>
          <a:effectLst/>
        </c:spPr>
        <c:marker>
          <c:symbol val="square"/>
          <c:size val="5"/>
          <c:spPr>
            <a:solidFill>
              <a:srgbClr val="3B82F6"/>
            </a:solidFill>
            <a:ln w="25400">
              <a:solidFill>
                <a:srgbClr val="FFFFFF"/>
              </a:solidFill>
            </a:ln>
            <a:effectLst/>
          </c:spPr>
        </c:marker>
      </c:pivotFmt>
      <c:pivotFmt>
        <c:idx val="1"/>
        <c:spPr>
          <a:solidFill>
            <a:schemeClr val="accent1"/>
          </a:solidFill>
          <a:ln w="38100" cap="rnd">
            <a:solidFill>
              <a:srgbClr val="3B82F6"/>
            </a:solidFill>
            <a:round/>
          </a:ln>
          <a:effectLst/>
        </c:spPr>
        <c:marker>
          <c:symbol val="square"/>
          <c:size val="5"/>
          <c:spPr>
            <a:solidFill>
              <a:srgbClr val="3B82F6"/>
            </a:solidFill>
            <a:ln w="25400">
              <a:solidFill>
                <a:srgbClr val="FFFFFF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38100" cap="rnd">
            <a:solidFill>
              <a:srgbClr val="1E3A8A"/>
            </a:solidFill>
            <a:round/>
          </a:ln>
          <a:effectLst/>
        </c:spPr>
        <c:marker>
          <c:symbol val="square"/>
          <c:size val="5"/>
          <c:spPr>
            <a:solidFill>
              <a:srgbClr val="1E3A8A"/>
            </a:solidFill>
            <a:ln w="25400">
              <a:solidFill>
                <a:srgbClr val="1E3A8A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Data!$F$35</c:f>
              <c:strCache>
                <c:ptCount val="1"/>
                <c:pt idx="0">
                  <c:v>Total</c:v>
                </c:pt>
              </c:strCache>
            </c:strRef>
          </c:tx>
          <c:spPr>
            <a:ln w="38100" cap="rnd">
              <a:solidFill>
                <a:srgbClr val="1E3A8A"/>
              </a:solidFill>
              <a:round/>
            </a:ln>
            <a:effectLst/>
          </c:spPr>
          <c:marker>
            <c:symbol val="square"/>
            <c:size val="5"/>
            <c:spPr>
              <a:solidFill>
                <a:srgbClr val="1E3A8A"/>
              </a:solidFill>
              <a:ln w="25400">
                <a:solidFill>
                  <a:srgbClr val="1E3A8A"/>
                </a:solidFill>
              </a:ln>
              <a:effectLst/>
            </c:spPr>
          </c:marker>
          <c:cat>
            <c:strRef>
              <c:f>Data!$E$36:$E$48</c:f>
              <c:strCache>
                <c:ptCount val="12"/>
                <c:pt idx="0">
                  <c:v>sty</c:v>
                </c:pt>
                <c:pt idx="1">
                  <c:v>lut</c:v>
                </c:pt>
                <c:pt idx="2">
                  <c:v>mar</c:v>
                </c:pt>
                <c:pt idx="3">
                  <c:v>kwi</c:v>
                </c:pt>
                <c:pt idx="4">
                  <c:v>maj</c:v>
                </c:pt>
                <c:pt idx="5">
                  <c:v>cze</c:v>
                </c:pt>
                <c:pt idx="6">
                  <c:v>lip</c:v>
                </c:pt>
                <c:pt idx="7">
                  <c:v>sie</c:v>
                </c:pt>
                <c:pt idx="8">
                  <c:v>wrz</c:v>
                </c:pt>
                <c:pt idx="9">
                  <c:v>paź</c:v>
                </c:pt>
                <c:pt idx="10">
                  <c:v>lis</c:v>
                </c:pt>
                <c:pt idx="11">
                  <c:v>gru</c:v>
                </c:pt>
              </c:strCache>
            </c:strRef>
          </c:cat>
          <c:val>
            <c:numRef>
              <c:f>Data!$F$36:$F$48</c:f>
              <c:numCache>
                <c:formatCode>#,##0</c:formatCode>
                <c:ptCount val="12"/>
                <c:pt idx="0">
                  <c:v>835079.92999998759</c:v>
                </c:pt>
                <c:pt idx="1">
                  <c:v>763977.04999998247</c:v>
                </c:pt>
                <c:pt idx="2">
                  <c:v>843262.99999998487</c:v>
                </c:pt>
                <c:pt idx="3">
                  <c:v>808096.99999998393</c:v>
                </c:pt>
                <c:pt idx="4">
                  <c:v>841799.80999998457</c:v>
                </c:pt>
                <c:pt idx="5">
                  <c:v>821307.29999998549</c:v>
                </c:pt>
                <c:pt idx="6">
                  <c:v>837831.86999998859</c:v>
                </c:pt>
                <c:pt idx="7">
                  <c:v>820523.98999998637</c:v>
                </c:pt>
                <c:pt idx="8">
                  <c:v>806311.18999998248</c:v>
                </c:pt>
                <c:pt idx="9">
                  <c:v>839460.78999998781</c:v>
                </c:pt>
                <c:pt idx="10">
                  <c:v>808262.06999999285</c:v>
                </c:pt>
                <c:pt idx="11">
                  <c:v>837019.24999998708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72A-4587-9A4B-0AB16F9D11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46270896"/>
        <c:axId val="1346275696"/>
      </c:lineChart>
      <c:catAx>
        <c:axId val="13462708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46275696"/>
        <c:crosses val="autoZero"/>
        <c:auto val="1"/>
        <c:lblAlgn val="ctr"/>
        <c:lblOffset val="100"/>
        <c:noMultiLvlLbl val="0"/>
      </c:catAx>
      <c:valAx>
        <c:axId val="1346275696"/>
        <c:scaling>
          <c:orientation val="minMax"/>
        </c:scaling>
        <c:delete val="1"/>
        <c:axPos val="l"/>
        <c:numFmt formatCode="#,##0" sourceLinked="1"/>
        <c:majorTickMark val="none"/>
        <c:minorTickMark val="none"/>
        <c:tickLblPos val="nextTo"/>
        <c:crossAx val="13462708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[ToyStore_Dashboard.xlsx]Data!PivotTable9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b="1">
                <a:solidFill>
                  <a:schemeClr val="bg1"/>
                </a:solidFill>
                <a:latin typeface="Segoe UI Semibold" panose="020B0702040204020203" pitchFamily="34" charset="0"/>
                <a:cs typeface="Segoe UI Semibold" panose="020B0702040204020203" pitchFamily="34" charset="0"/>
              </a:rPr>
              <a:t>Top 10 Best-Selling Products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ivotFmts>
      <c:pivotFmt>
        <c:idx val="0"/>
        <c:spPr>
          <a:gradFill>
            <a:gsLst>
              <a:gs pos="0">
                <a:srgbClr val="9B6FED"/>
              </a:gs>
              <a:gs pos="100000">
                <a:srgbClr val="F76BB7"/>
              </a:gs>
              <a:gs pos="100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  <a:ln>
            <a:gradFill>
              <a:gsLst>
                <a:gs pos="0">
                  <a:srgbClr val="9B6FED"/>
                </a:gs>
                <a:gs pos="100000">
                  <a:srgbClr val="F76BB7"/>
                </a:gs>
                <a:gs pos="100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>
            <a:gsLst>
              <a:gs pos="0">
                <a:srgbClr val="9B6FED"/>
              </a:gs>
              <a:gs pos="100000">
                <a:srgbClr val="F76BB7"/>
              </a:gs>
              <a:gs pos="100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  <a:ln>
            <a:gradFill>
              <a:gsLst>
                <a:gs pos="0">
                  <a:srgbClr val="9B6FED"/>
                </a:gs>
                <a:gs pos="100000">
                  <a:srgbClr val="F76BB7"/>
                </a:gs>
                <a:gs pos="100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0">
                <a:srgbClr val="9B6FED"/>
              </a:gs>
              <a:gs pos="100000">
                <a:srgbClr val="F76BB7"/>
              </a:gs>
              <a:gs pos="100000">
                <a:schemeClr val="accent1">
                  <a:lumMod val="45000"/>
                  <a:lumOff val="55000"/>
                </a:schemeClr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  <a:ln>
            <a:gradFill>
              <a:gsLst>
                <a:gs pos="0">
                  <a:srgbClr val="9B6FED"/>
                </a:gs>
                <a:gs pos="100000">
                  <a:srgbClr val="F76BB7"/>
                </a:gs>
                <a:gs pos="100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Data!$C$35</c:f>
              <c:strCache>
                <c:ptCount val="1"/>
                <c:pt idx="0">
                  <c:v>Total</c:v>
                </c:pt>
              </c:strCache>
            </c:strRef>
          </c:tx>
          <c:spPr>
            <a:gradFill>
              <a:gsLst>
                <a:gs pos="0">
                  <a:srgbClr val="9B6FED"/>
                </a:gs>
                <a:gs pos="100000">
                  <a:srgbClr val="F76BB7"/>
                </a:gs>
                <a:gs pos="100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gradFill>
                <a:gsLst>
                  <a:gs pos="0">
                    <a:srgbClr val="9B6FED"/>
                  </a:gs>
                  <a:gs pos="100000">
                    <a:srgbClr val="F76BB7"/>
                  </a:gs>
                  <a:gs pos="100000">
                    <a:schemeClr val="accent1">
                      <a:lumMod val="45000"/>
                      <a:lumOff val="55000"/>
                    </a:schemeClr>
                  </a:gs>
                  <a:gs pos="100000">
                    <a:schemeClr val="accent1">
                      <a:lumMod val="30000"/>
                      <a:lumOff val="70000"/>
                    </a:schemeClr>
                  </a:gs>
                </a:gsLst>
                <a:lin ang="5400000" scaled="1"/>
              </a:gra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Data!$B$36:$B$46</c:f>
              <c:strCache>
                <c:ptCount val="10"/>
                <c:pt idx="0">
                  <c:v>Mega Board Game</c:v>
                </c:pt>
                <c:pt idx="1">
                  <c:v>Pro Board Game</c:v>
                </c:pt>
                <c:pt idx="2">
                  <c:v>Eco Art Kit</c:v>
                </c:pt>
                <c:pt idx="3">
                  <c:v>City Board Game</c:v>
                </c:pt>
                <c:pt idx="4">
                  <c:v>Classic Board Game</c:v>
                </c:pt>
                <c:pt idx="5">
                  <c:v>Ocean Stacking Blocks</c:v>
                </c:pt>
                <c:pt idx="6">
                  <c:v>Mini Robot</c:v>
                </c:pt>
                <c:pt idx="7">
                  <c:v>Eco Science Lab</c:v>
                </c:pt>
                <c:pt idx="8">
                  <c:v>Mega Farm Set</c:v>
                </c:pt>
                <c:pt idx="9">
                  <c:v>Pro Puzzle Pack</c:v>
                </c:pt>
              </c:strCache>
            </c:strRef>
          </c:cat>
          <c:val>
            <c:numRef>
              <c:f>Data!$C$36:$C$46</c:f>
              <c:numCache>
                <c:formatCode>#,##0</c:formatCode>
                <c:ptCount val="10"/>
                <c:pt idx="0">
                  <c:v>231910.47000000041</c:v>
                </c:pt>
                <c:pt idx="1">
                  <c:v>169598.74999999872</c:v>
                </c:pt>
                <c:pt idx="2">
                  <c:v>167521.67999999935</c:v>
                </c:pt>
                <c:pt idx="3">
                  <c:v>147237.96000000028</c:v>
                </c:pt>
                <c:pt idx="4">
                  <c:v>146865.07999999987</c:v>
                </c:pt>
                <c:pt idx="5">
                  <c:v>137426.30000000086</c:v>
                </c:pt>
                <c:pt idx="6">
                  <c:v>134057.44999999847</c:v>
                </c:pt>
                <c:pt idx="7">
                  <c:v>124283.69999999773</c:v>
                </c:pt>
                <c:pt idx="8">
                  <c:v>115952.45999999825</c:v>
                </c:pt>
                <c:pt idx="9">
                  <c:v>109560.2200000024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EA-4AB5-A1D6-18428196252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346196496"/>
        <c:axId val="1346197936"/>
      </c:barChart>
      <c:catAx>
        <c:axId val="1346196496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46197936"/>
        <c:crosses val="autoZero"/>
        <c:auto val="1"/>
        <c:lblAlgn val="ctr"/>
        <c:lblOffset val="100"/>
        <c:noMultiLvlLbl val="0"/>
      </c:catAx>
      <c:valAx>
        <c:axId val="1346197936"/>
        <c:scaling>
          <c:orientation val="minMax"/>
        </c:scaling>
        <c:delete val="1"/>
        <c:axPos val="t"/>
        <c:numFmt formatCode="#,##0" sourceLinked="1"/>
        <c:majorTickMark val="none"/>
        <c:minorTickMark val="none"/>
        <c:tickLblPos val="nextTo"/>
        <c:crossAx val="1346196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bg1"/>
                </a:solidFill>
              </a:rPr>
              <a:t>Stock Distribution by Category (in thousands)</a:t>
            </a:r>
          </a:p>
        </c:rich>
      </c:tx>
      <c:layout>
        <c:manualLayout>
          <c:xMode val="edge"/>
          <c:yMode val="edge"/>
          <c:x val="8.2587969186778493E-2"/>
          <c:y val="3.690036900369003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Data!$L$35</c:f>
              <c:strCache>
                <c:ptCount val="1"/>
                <c:pt idx="0">
                  <c:v>Value</c:v>
                </c:pt>
              </c:strCache>
            </c:strRef>
          </c:tx>
          <c:dPt>
            <c:idx val="0"/>
            <c:bubble3D val="0"/>
            <c:spPr>
              <a:solidFill>
                <a:srgbClr val="3B82F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3AF-4468-BDF5-026795C2FEE9}"/>
              </c:ext>
            </c:extLst>
          </c:dPt>
          <c:dPt>
            <c:idx val="1"/>
            <c:bubble3D val="0"/>
            <c:spPr>
              <a:solidFill>
                <a:srgbClr val="F9731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3AF-4468-BDF5-026795C2FEE9}"/>
              </c:ext>
            </c:extLst>
          </c:dPt>
          <c:dPt>
            <c:idx val="2"/>
            <c:bubble3D val="0"/>
            <c:spPr>
              <a:solidFill>
                <a:srgbClr val="8B5CF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3AF-4468-BDF5-026795C2FEE9}"/>
              </c:ext>
            </c:extLst>
          </c:dPt>
          <c:dPt>
            <c:idx val="3"/>
            <c:bubble3D val="0"/>
            <c:spPr>
              <a:solidFill>
                <a:srgbClr val="C77DFF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3AF-4468-BDF5-026795C2FEE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3AF-4468-BDF5-026795C2FEE9}"/>
              </c:ext>
            </c:extLst>
          </c:dPt>
          <c:dPt>
            <c:idx val="5"/>
            <c:bubble3D val="0"/>
            <c:spPr>
              <a:solidFill>
                <a:srgbClr val="10B98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53AF-4468-BDF5-026795C2FEE9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Data!$K$36:$K$41</c:f>
              <c:strCache>
                <c:ptCount val="6"/>
                <c:pt idx="0">
                  <c:v>Arts &amp; Crafts</c:v>
                </c:pt>
                <c:pt idx="1">
                  <c:v>Action Figures</c:v>
                </c:pt>
                <c:pt idx="2">
                  <c:v>Baby &amp; Toddler</c:v>
                </c:pt>
                <c:pt idx="3">
                  <c:v>Toy Vehicles</c:v>
                </c:pt>
                <c:pt idx="4">
                  <c:v>Puzzles</c:v>
                </c:pt>
                <c:pt idx="5">
                  <c:v>Others</c:v>
                </c:pt>
              </c:strCache>
            </c:strRef>
          </c:cat>
          <c:val>
            <c:numRef>
              <c:f>Data!$L$36:$L$41</c:f>
              <c:numCache>
                <c:formatCode>0.0</c:formatCode>
                <c:ptCount val="6"/>
                <c:pt idx="0">
                  <c:v>32.984999999999999</c:v>
                </c:pt>
                <c:pt idx="1">
                  <c:v>31.491</c:v>
                </c:pt>
                <c:pt idx="2">
                  <c:v>29.184000000000001</c:v>
                </c:pt>
                <c:pt idx="3">
                  <c:v>28.762</c:v>
                </c:pt>
                <c:pt idx="4">
                  <c:v>26.896999999999998</c:v>
                </c:pt>
                <c:pt idx="5">
                  <c:v>189.67400000000001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53AF-4468-BDF5-026795C2FE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9834154876981835"/>
          <c:y val="0.22582783701852766"/>
          <c:w val="0.19293173719138768"/>
          <c:h val="0.622698085248569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b="1">
                <a:solidFill>
                  <a:schemeClr val="bg1"/>
                </a:solidFill>
              </a:rPr>
              <a:t>Top 10 Products by Stock Value ($K</a:t>
            </a:r>
            <a:r>
              <a:rPr lang="pl-PL">
                <a:solidFill>
                  <a:schemeClr val="bg1"/>
                </a:solidFill>
              </a:rPr>
              <a:t>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Data!$I$77</c:f>
              <c:strCache>
                <c:ptCount val="1"/>
                <c:pt idx="0">
                  <c:v>Stok Value</c:v>
                </c:pt>
              </c:strCache>
            </c:strRef>
          </c:tx>
          <c:spPr>
            <a:gradFill flip="none" rotWithShape="1">
              <a:gsLst>
                <a:gs pos="0">
                  <a:schemeClr val="accent1">
                    <a:lumMod val="5000"/>
                    <a:lumOff val="95000"/>
                  </a:schemeClr>
                </a:gs>
                <a:gs pos="0">
                  <a:srgbClr val="9B6FED"/>
                </a:gs>
                <a:gs pos="100000">
                  <a:srgbClr val="F76BB7"/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0" scaled="0"/>
              <a:tileRect/>
            </a:gra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Data!$H$78:$H$87</c:f>
              <c:strCache>
                <c:ptCount val="10"/>
                <c:pt idx="0">
                  <c:v>Eco Art Kit</c:v>
                </c:pt>
                <c:pt idx="1">
                  <c:v>Pro Board Game</c:v>
                </c:pt>
                <c:pt idx="2">
                  <c:v>Mini Robot</c:v>
                </c:pt>
                <c:pt idx="3">
                  <c:v>Eco Science Lab</c:v>
                </c:pt>
                <c:pt idx="4">
                  <c:v>Classic Board Game</c:v>
                </c:pt>
                <c:pt idx="5">
                  <c:v>Neo Art Kit</c:v>
                </c:pt>
                <c:pt idx="6">
                  <c:v>Mega Farm Set</c:v>
                </c:pt>
                <c:pt idx="7">
                  <c:v>City Drone Toy</c:v>
                </c:pt>
                <c:pt idx="8">
                  <c:v>Pro Puzzle Pack</c:v>
                </c:pt>
                <c:pt idx="9">
                  <c:v>Ocean Stacking Blocks</c:v>
                </c:pt>
              </c:strCache>
            </c:strRef>
          </c:cat>
          <c:val>
            <c:numRef>
              <c:f>Data!$I$78:$I$87</c:f>
              <c:numCache>
                <c:formatCode>General</c:formatCode>
                <c:ptCount val="10"/>
                <c:pt idx="0">
                  <c:v>53.38</c:v>
                </c:pt>
                <c:pt idx="1">
                  <c:v>50.75</c:v>
                </c:pt>
                <c:pt idx="2">
                  <c:v>50.51</c:v>
                </c:pt>
                <c:pt idx="3">
                  <c:v>42.56</c:v>
                </c:pt>
                <c:pt idx="4">
                  <c:v>41.18</c:v>
                </c:pt>
                <c:pt idx="5">
                  <c:v>39.15</c:v>
                </c:pt>
                <c:pt idx="6">
                  <c:v>37.96</c:v>
                </c:pt>
                <c:pt idx="7">
                  <c:v>37.36</c:v>
                </c:pt>
                <c:pt idx="8">
                  <c:v>37.270000000000003</c:v>
                </c:pt>
                <c:pt idx="9">
                  <c:v>36.51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B73-4ED9-A3C9-44388468E7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7"/>
        <c:axId val="15743087"/>
        <c:axId val="15743567"/>
      </c:barChart>
      <c:catAx>
        <c:axId val="1574308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5743567"/>
        <c:crosses val="autoZero"/>
        <c:auto val="1"/>
        <c:lblAlgn val="ctr"/>
        <c:lblOffset val="100"/>
        <c:noMultiLvlLbl val="0"/>
      </c:catAx>
      <c:valAx>
        <c:axId val="15743567"/>
        <c:scaling>
          <c:orientation val="minMax"/>
        </c:scaling>
        <c:delete val="1"/>
        <c:axPos val="t"/>
        <c:numFmt formatCode="General" sourceLinked="1"/>
        <c:majorTickMark val="none"/>
        <c:minorTickMark val="none"/>
        <c:tickLblPos val="nextTo"/>
        <c:crossAx val="1574308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213360</xdr:colOff>
      <xdr:row>0</xdr:row>
      <xdr:rowOff>53340</xdr:rowOff>
    </xdr:from>
    <xdr:to>
      <xdr:col>15</xdr:col>
      <xdr:colOff>243840</xdr:colOff>
      <xdr:row>5</xdr:row>
      <xdr:rowOff>106680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03F19C9B-196E-7342-7E48-B7D10786147E}"/>
            </a:ext>
          </a:extLst>
        </xdr:cNvPr>
        <xdr:cNvGrpSpPr/>
      </xdr:nvGrpSpPr>
      <xdr:grpSpPr>
        <a:xfrm>
          <a:off x="213360" y="53340"/>
          <a:ext cx="9174480" cy="967740"/>
          <a:chOff x="213360" y="53340"/>
          <a:chExt cx="9174480" cy="967740"/>
        </a:xfrm>
      </xdr:grpSpPr>
      <xdr:sp macro="" textlink="">
        <xdr:nvSpPr>
          <xdr:cNvPr id="2" name="Rectangle: Rounded Corners 1">
            <a:extLst>
              <a:ext uri="{FF2B5EF4-FFF2-40B4-BE49-F238E27FC236}">
                <a16:creationId xmlns:a16="http://schemas.microsoft.com/office/drawing/2014/main" id="{6106B991-CAE6-CD65-7F29-10084E321FD5}"/>
              </a:ext>
            </a:extLst>
          </xdr:cNvPr>
          <xdr:cNvSpPr/>
        </xdr:nvSpPr>
        <xdr:spPr>
          <a:xfrm>
            <a:off x="213360" y="205740"/>
            <a:ext cx="9174480" cy="701040"/>
          </a:xfrm>
          <a:prstGeom prst="roundRect">
            <a:avLst/>
          </a:prstGeom>
          <a:gradFill>
            <a:gsLst>
              <a:gs pos="0">
                <a:srgbClr val="2B9FED"/>
              </a:gs>
              <a:gs pos="50000">
                <a:srgbClr val="9B6FED"/>
              </a:gs>
              <a:gs pos="100000">
                <a:srgbClr val="F76BB7"/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l"/>
            <a:r>
              <a:rPr lang="pl-PL" sz="2800" b="1">
                <a:solidFill>
                  <a:schemeClr val="bg1"/>
                </a:solidFill>
              </a:rPr>
              <a:t>SALES DASHBOARD - 2025</a:t>
            </a:r>
          </a:p>
        </xdr:txBody>
      </xdr:sp>
      <xdr:sp macro="" textlink="">
        <xdr:nvSpPr>
          <xdr:cNvPr id="3" name="Rectangle: Rounded Corners 2">
            <a:extLst>
              <a:ext uri="{FF2B5EF4-FFF2-40B4-BE49-F238E27FC236}">
                <a16:creationId xmlns:a16="http://schemas.microsoft.com/office/drawing/2014/main" id="{8B650E6F-A511-4F4A-90C3-C57D5F27AD4A}"/>
              </a:ext>
            </a:extLst>
          </xdr:cNvPr>
          <xdr:cNvSpPr/>
        </xdr:nvSpPr>
        <xdr:spPr>
          <a:xfrm>
            <a:off x="8275320" y="53340"/>
            <a:ext cx="982980" cy="967740"/>
          </a:xfrm>
          <a:prstGeom prst="roundRect">
            <a:avLst/>
          </a:prstGeom>
          <a:blipFill dpi="0" rotWithShape="1">
            <a:blip xmlns:r="http://schemas.openxmlformats.org/officeDocument/2006/relationships" r:embed="rId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l-PL" sz="1100"/>
          </a:p>
        </xdr:txBody>
      </xdr:sp>
    </xdr:grpSp>
    <xdr:clientData/>
  </xdr:twoCellAnchor>
  <xdr:twoCellAnchor>
    <xdr:from>
      <xdr:col>0</xdr:col>
      <xdr:colOff>251460</xdr:colOff>
      <xdr:row>6</xdr:row>
      <xdr:rowOff>71120</xdr:rowOff>
    </xdr:from>
    <xdr:to>
      <xdr:col>3</xdr:col>
      <xdr:colOff>198120</xdr:colOff>
      <xdr:row>13</xdr:row>
      <xdr:rowOff>147320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A7766015-A032-B261-E70A-A864329C3CFE}"/>
            </a:ext>
          </a:extLst>
        </xdr:cNvPr>
        <xdr:cNvGrpSpPr/>
      </xdr:nvGrpSpPr>
      <xdr:grpSpPr>
        <a:xfrm>
          <a:off x="251460" y="1168400"/>
          <a:ext cx="1775460" cy="1356360"/>
          <a:chOff x="1165860" y="1173480"/>
          <a:chExt cx="1775460" cy="1356360"/>
        </a:xfrm>
      </xdr:grpSpPr>
      <xdr:sp macro="" textlink="">
        <xdr:nvSpPr>
          <xdr:cNvPr id="4" name="Rectangle: Rounded Corners 3">
            <a:extLst>
              <a:ext uri="{FF2B5EF4-FFF2-40B4-BE49-F238E27FC236}">
                <a16:creationId xmlns:a16="http://schemas.microsoft.com/office/drawing/2014/main" id="{6CA8A984-D376-5978-5475-75A2E4A00358}"/>
              </a:ext>
            </a:extLst>
          </xdr:cNvPr>
          <xdr:cNvSpPr/>
        </xdr:nvSpPr>
        <xdr:spPr>
          <a:xfrm>
            <a:off x="1386840" y="1173480"/>
            <a:ext cx="1417320" cy="1356360"/>
          </a:xfrm>
          <a:prstGeom prst="roundRect">
            <a:avLst/>
          </a:prstGeom>
          <a:solidFill>
            <a:srgbClr val="2B9FED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l-PL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BB6B0AE2-397A-1C7E-1472-D782EB2654A2}"/>
              </a:ext>
            </a:extLst>
          </xdr:cNvPr>
          <xdr:cNvSpPr txBox="1"/>
        </xdr:nvSpPr>
        <xdr:spPr>
          <a:xfrm>
            <a:off x="1165860" y="1318260"/>
            <a:ext cx="1775460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l-PL" sz="1200"/>
              <a:t>💰</a:t>
            </a:r>
            <a:r>
              <a:rPr lang="pl-PL" sz="1400" b="1">
                <a:solidFill>
                  <a:schemeClr val="bg1"/>
                </a:solidFill>
                <a:latin typeface="Segoe UI Semibold" panose="020B0702040204020203" pitchFamily="34" charset="0"/>
                <a:cs typeface="Segoe UI Semibold" panose="020B0702040204020203" pitchFamily="34" charset="0"/>
              </a:rPr>
              <a:t>Total</a:t>
            </a:r>
            <a:r>
              <a:rPr lang="pl-PL" sz="1200" b="1">
                <a:solidFill>
                  <a:schemeClr val="bg1"/>
                </a:solidFill>
                <a:latin typeface="Segoe UI Semibold" panose="020B0702040204020203" pitchFamily="34" charset="0"/>
                <a:cs typeface="Segoe UI Semibold" panose="020B0702040204020203" pitchFamily="34" charset="0"/>
              </a:rPr>
              <a:t> </a:t>
            </a:r>
            <a:r>
              <a:rPr lang="pl-PL" sz="1400" b="1">
                <a:solidFill>
                  <a:schemeClr val="bg1"/>
                </a:solidFill>
                <a:latin typeface="Segoe UI Semibold" panose="020B0702040204020203" pitchFamily="34" charset="0"/>
                <a:cs typeface="Segoe UI Semibold" panose="020B0702040204020203" pitchFamily="34" charset="0"/>
              </a:rPr>
              <a:t>Revenue</a:t>
            </a:r>
            <a:endParaRPr lang="pl-PL" sz="1100" b="1">
              <a:solidFill>
                <a:schemeClr val="bg1"/>
              </a:solidFill>
              <a:latin typeface="Segoe UI Semibold" panose="020B0702040204020203" pitchFamily="34" charset="0"/>
              <a:cs typeface="Segoe UI Semibold" panose="020B0702040204020203" pitchFamily="34" charset="0"/>
            </a:endParaRPr>
          </a:p>
        </xdr:txBody>
      </xdr:sp>
      <xdr:sp macro="" textlink="Data!C3">
        <xdr:nvSpPr>
          <xdr:cNvPr id="9" name="TextBox 8">
            <a:extLst>
              <a:ext uri="{FF2B5EF4-FFF2-40B4-BE49-F238E27FC236}">
                <a16:creationId xmlns:a16="http://schemas.microsoft.com/office/drawing/2014/main" id="{99534EB9-1C6E-FDA4-C732-E2046E48D2D5}"/>
              </a:ext>
            </a:extLst>
          </xdr:cNvPr>
          <xdr:cNvSpPr txBox="1"/>
        </xdr:nvSpPr>
        <xdr:spPr>
          <a:xfrm>
            <a:off x="1356360" y="1676400"/>
            <a:ext cx="1402080" cy="62484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C87872A6-8D89-45CC-BDD8-C1B3AE0A3A20}" type="TxLink">
              <a:rPr lang="en-US" sz="2000" b="1" i="0" u="none" strike="noStrike">
                <a:ln>
                  <a:noFill/>
                </a:ln>
                <a:solidFill>
                  <a:schemeClr val="bg1"/>
                </a:solidFill>
                <a:latin typeface="Segoe UI Semibold" panose="020B0702040204020203" pitchFamily="34" charset="0"/>
                <a:cs typeface="Segoe UI Semibold" panose="020B0702040204020203" pitchFamily="34" charset="0"/>
              </a:rPr>
              <a:pPr algn="ctr"/>
              <a:t>$9,86M</a:t>
            </a:fld>
            <a:endParaRPr lang="pl-PL" sz="2000" b="1">
              <a:ln>
                <a:noFill/>
              </a:ln>
              <a:solidFill>
                <a:schemeClr val="bg1"/>
              </a:solidFill>
              <a:latin typeface="Segoe UI Semibold" panose="020B0702040204020203" pitchFamily="34" charset="0"/>
              <a:cs typeface="Segoe UI Semibold" panose="020B0702040204020203" pitchFamily="34" charset="0"/>
            </a:endParaRPr>
          </a:p>
        </xdr:txBody>
      </xdr:sp>
    </xdr:grpSp>
    <xdr:clientData/>
  </xdr:twoCellAnchor>
  <xdr:twoCellAnchor>
    <xdr:from>
      <xdr:col>4</xdr:col>
      <xdr:colOff>330200</xdr:colOff>
      <xdr:row>6</xdr:row>
      <xdr:rowOff>78740</xdr:rowOff>
    </xdr:from>
    <xdr:to>
      <xdr:col>7</xdr:col>
      <xdr:colOff>48260</xdr:colOff>
      <xdr:row>13</xdr:row>
      <xdr:rowOff>154940</xdr:rowOff>
    </xdr:to>
    <xdr:grpSp>
      <xdr:nvGrpSpPr>
        <xdr:cNvPr id="21" name="Group 20">
          <a:extLst>
            <a:ext uri="{FF2B5EF4-FFF2-40B4-BE49-F238E27FC236}">
              <a16:creationId xmlns:a16="http://schemas.microsoft.com/office/drawing/2014/main" id="{AF4B2C64-8FDD-03BB-CDA0-D6B84E10ACA7}"/>
            </a:ext>
          </a:extLst>
        </xdr:cNvPr>
        <xdr:cNvGrpSpPr/>
      </xdr:nvGrpSpPr>
      <xdr:grpSpPr>
        <a:xfrm>
          <a:off x="2768600" y="1176020"/>
          <a:ext cx="1546860" cy="1356360"/>
          <a:chOff x="3116580" y="1211580"/>
          <a:chExt cx="1546860" cy="1356360"/>
        </a:xfrm>
      </xdr:grpSpPr>
      <xdr:sp macro="" textlink="">
        <xdr:nvSpPr>
          <xdr:cNvPr id="10" name="Rectangle: Rounded Corners 9">
            <a:extLst>
              <a:ext uri="{FF2B5EF4-FFF2-40B4-BE49-F238E27FC236}">
                <a16:creationId xmlns:a16="http://schemas.microsoft.com/office/drawing/2014/main" id="{5859E5FE-DACC-45E9-8FEF-AE8974CF0124}"/>
              </a:ext>
            </a:extLst>
          </xdr:cNvPr>
          <xdr:cNvSpPr/>
        </xdr:nvSpPr>
        <xdr:spPr>
          <a:xfrm>
            <a:off x="3246120" y="1211580"/>
            <a:ext cx="1417320" cy="1356360"/>
          </a:xfrm>
          <a:prstGeom prst="roundRect">
            <a:avLst/>
          </a:prstGeom>
          <a:solidFill>
            <a:srgbClr val="9B6FED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l-PL" sz="1100"/>
          </a:p>
        </xdr:txBody>
      </xdr:sp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D27B7D7C-D1F3-4B8B-B044-3C4D4F5BD3E2}"/>
              </a:ext>
            </a:extLst>
          </xdr:cNvPr>
          <xdr:cNvSpPr txBox="1"/>
        </xdr:nvSpPr>
        <xdr:spPr>
          <a:xfrm>
            <a:off x="3116580" y="1310640"/>
            <a:ext cx="1516380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l-PL" sz="1400"/>
              <a:t>💵</a:t>
            </a:r>
            <a:r>
              <a:rPr lang="pl-PL" sz="1600" b="1">
                <a:solidFill>
                  <a:schemeClr val="bg1"/>
                </a:solidFill>
                <a:latin typeface="Segoe UI Semibold" panose="020B0702040204020203" pitchFamily="34" charset="0"/>
                <a:ea typeface="+mn-ea"/>
                <a:cs typeface="Segoe UI Semibold" panose="020B0702040204020203" pitchFamily="34" charset="0"/>
              </a:rPr>
              <a:t>Cost</a:t>
            </a:r>
            <a:endParaRPr lang="pl-PL" sz="1400" b="1"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endParaRPr>
          </a:p>
        </xdr:txBody>
      </xdr:sp>
      <xdr:sp macro="" textlink="Data!E3">
        <xdr:nvSpPr>
          <xdr:cNvPr id="17" name="TextBox 16">
            <a:extLst>
              <a:ext uri="{FF2B5EF4-FFF2-40B4-BE49-F238E27FC236}">
                <a16:creationId xmlns:a16="http://schemas.microsoft.com/office/drawing/2014/main" id="{5DDCC6CC-814B-4EC8-9F65-4047EFBC45B0}"/>
              </a:ext>
            </a:extLst>
          </xdr:cNvPr>
          <xdr:cNvSpPr txBox="1"/>
        </xdr:nvSpPr>
        <xdr:spPr>
          <a:xfrm>
            <a:off x="3261360" y="1681480"/>
            <a:ext cx="1402080" cy="62484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marL="0" indent="0" algn="ctr"/>
            <a:fld id="{D92EA01C-91F2-414D-9AC7-DA82ADD1DE20}" type="TxLink">
              <a:rPr lang="en-US" sz="2000" b="1" i="0" u="none" strike="noStrike">
                <a:ln>
                  <a:noFill/>
                </a:ln>
                <a:solidFill>
                  <a:schemeClr val="bg1"/>
                </a:solidFill>
                <a:latin typeface="Segoe UI Semibold" panose="020B0702040204020203" pitchFamily="34" charset="0"/>
                <a:ea typeface="+mn-ea"/>
                <a:cs typeface="Segoe UI Semibold" panose="020B0702040204020203" pitchFamily="34" charset="0"/>
              </a:rPr>
              <a:pPr marL="0" indent="0" algn="ctr"/>
              <a:t>$5,56M</a:t>
            </a:fld>
            <a:endParaRPr lang="pl-PL" sz="2000" b="1" i="0" u="none" strike="noStrike">
              <a:ln>
                <a:noFill/>
              </a:ln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endParaRPr>
          </a:p>
        </xdr:txBody>
      </xdr:sp>
    </xdr:grpSp>
    <xdr:clientData/>
  </xdr:twoCellAnchor>
  <xdr:twoCellAnchor>
    <xdr:from>
      <xdr:col>8</xdr:col>
      <xdr:colOff>401320</xdr:colOff>
      <xdr:row>6</xdr:row>
      <xdr:rowOff>63500</xdr:rowOff>
    </xdr:from>
    <xdr:to>
      <xdr:col>11</xdr:col>
      <xdr:colOff>104140</xdr:colOff>
      <xdr:row>13</xdr:row>
      <xdr:rowOff>139700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11A197B1-ADF3-3A2F-1391-BAB4EBC441D9}"/>
            </a:ext>
          </a:extLst>
        </xdr:cNvPr>
        <xdr:cNvGrpSpPr/>
      </xdr:nvGrpSpPr>
      <xdr:grpSpPr>
        <a:xfrm>
          <a:off x="5278120" y="1160780"/>
          <a:ext cx="1531620" cy="1356360"/>
          <a:chOff x="5379720" y="1226820"/>
          <a:chExt cx="1531620" cy="1356360"/>
        </a:xfrm>
      </xdr:grpSpPr>
      <xdr:sp macro="" textlink="">
        <xdr:nvSpPr>
          <xdr:cNvPr id="11" name="Rectangle: Rounded Corners 10">
            <a:extLst>
              <a:ext uri="{FF2B5EF4-FFF2-40B4-BE49-F238E27FC236}">
                <a16:creationId xmlns:a16="http://schemas.microsoft.com/office/drawing/2014/main" id="{A3E09D12-32D7-40D7-8777-83257101C111}"/>
              </a:ext>
            </a:extLst>
          </xdr:cNvPr>
          <xdr:cNvSpPr/>
        </xdr:nvSpPr>
        <xdr:spPr>
          <a:xfrm>
            <a:off x="5471160" y="1226820"/>
            <a:ext cx="1417320" cy="1356360"/>
          </a:xfrm>
          <a:prstGeom prst="roundRect">
            <a:avLst/>
          </a:prstGeom>
          <a:solidFill>
            <a:srgbClr val="C77DFF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l-PL" sz="1100"/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36EBA23A-9D19-48C1-9575-615522EF9EBD}"/>
              </a:ext>
            </a:extLst>
          </xdr:cNvPr>
          <xdr:cNvSpPr txBox="1"/>
        </xdr:nvSpPr>
        <xdr:spPr>
          <a:xfrm>
            <a:off x="5379720" y="1356360"/>
            <a:ext cx="1516380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l-PL" sz="1600" b="1">
                <a:latin typeface="Segoe UI Semibold" panose="020B0702040204020203" pitchFamily="34" charset="0"/>
                <a:cs typeface="Segoe UI Semibold" panose="020B0702040204020203" pitchFamily="34" charset="0"/>
              </a:rPr>
              <a:t>📈</a:t>
            </a:r>
            <a:r>
              <a:rPr lang="pl-PL" sz="1600" b="1">
                <a:solidFill>
                  <a:schemeClr val="bg1"/>
                </a:solidFill>
                <a:latin typeface="Segoe UI Semibold" panose="020B0702040204020203" pitchFamily="34" charset="0"/>
                <a:ea typeface="+mn-ea"/>
                <a:cs typeface="Segoe UI Semibold" panose="020B0702040204020203" pitchFamily="34" charset="0"/>
              </a:rPr>
              <a:t>Profit</a:t>
            </a:r>
          </a:p>
        </xdr:txBody>
      </xdr:sp>
      <xdr:sp macro="" textlink="Data!G3">
        <xdr:nvSpPr>
          <xdr:cNvPr id="18" name="TextBox 17">
            <a:extLst>
              <a:ext uri="{FF2B5EF4-FFF2-40B4-BE49-F238E27FC236}">
                <a16:creationId xmlns:a16="http://schemas.microsoft.com/office/drawing/2014/main" id="{995A733E-1A6C-40E9-8B74-E585CAF3BC50}"/>
              </a:ext>
            </a:extLst>
          </xdr:cNvPr>
          <xdr:cNvSpPr txBox="1"/>
        </xdr:nvSpPr>
        <xdr:spPr>
          <a:xfrm>
            <a:off x="5509260" y="1691640"/>
            <a:ext cx="1402080" cy="62484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marL="0" indent="0" algn="ctr"/>
            <a:fld id="{A2E62FD2-4254-4773-89AC-395C987ECCCE}" type="TxLink">
              <a:rPr lang="en-US" sz="2000" b="1" i="0" u="none" strike="noStrike">
                <a:ln>
                  <a:noFill/>
                </a:ln>
                <a:solidFill>
                  <a:schemeClr val="bg1"/>
                </a:solidFill>
                <a:latin typeface="Segoe UI Semibold" panose="020B0702040204020203" pitchFamily="34" charset="0"/>
                <a:ea typeface="+mn-ea"/>
                <a:cs typeface="Segoe UI Semibold" panose="020B0702040204020203" pitchFamily="34" charset="0"/>
              </a:rPr>
              <a:pPr marL="0" indent="0" algn="ctr"/>
              <a:t>$4,31M</a:t>
            </a:fld>
            <a:endParaRPr lang="pl-PL" sz="2000" b="1" i="0" u="none" strike="noStrike">
              <a:ln>
                <a:noFill/>
              </a:ln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endParaRPr>
          </a:p>
        </xdr:txBody>
      </xdr:sp>
    </xdr:grpSp>
    <xdr:clientData/>
  </xdr:twoCellAnchor>
  <xdr:twoCellAnchor>
    <xdr:from>
      <xdr:col>12</xdr:col>
      <xdr:colOff>365760</xdr:colOff>
      <xdr:row>6</xdr:row>
      <xdr:rowOff>78740</xdr:rowOff>
    </xdr:from>
    <xdr:to>
      <xdr:col>15</xdr:col>
      <xdr:colOff>53340</xdr:colOff>
      <xdr:row>13</xdr:row>
      <xdr:rowOff>154940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2CE46B69-6938-D39E-52A1-2237B6715E22}"/>
            </a:ext>
          </a:extLst>
        </xdr:cNvPr>
        <xdr:cNvGrpSpPr/>
      </xdr:nvGrpSpPr>
      <xdr:grpSpPr>
        <a:xfrm>
          <a:off x="7680960" y="1176020"/>
          <a:ext cx="1516380" cy="1356360"/>
          <a:chOff x="7086600" y="1226820"/>
          <a:chExt cx="1516380" cy="1356360"/>
        </a:xfrm>
      </xdr:grpSpPr>
      <xdr:sp macro="" textlink="">
        <xdr:nvSpPr>
          <xdr:cNvPr id="12" name="Rectangle: Rounded Corners 11">
            <a:extLst>
              <a:ext uri="{FF2B5EF4-FFF2-40B4-BE49-F238E27FC236}">
                <a16:creationId xmlns:a16="http://schemas.microsoft.com/office/drawing/2014/main" id="{4569F41C-DA94-4732-A0F9-E91C8A1281E1}"/>
              </a:ext>
            </a:extLst>
          </xdr:cNvPr>
          <xdr:cNvSpPr/>
        </xdr:nvSpPr>
        <xdr:spPr>
          <a:xfrm>
            <a:off x="7162800" y="1226820"/>
            <a:ext cx="1417320" cy="1356360"/>
          </a:xfrm>
          <a:prstGeom prst="roundRect">
            <a:avLst/>
          </a:prstGeom>
          <a:solidFill>
            <a:srgbClr val="F76BB7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l-PL" sz="1100"/>
          </a:p>
        </xdr:txBody>
      </xdr:sp>
      <xdr:sp macro="" textlink="">
        <xdr:nvSpPr>
          <xdr:cNvPr id="16" name="TextBox 15">
            <a:extLst>
              <a:ext uri="{FF2B5EF4-FFF2-40B4-BE49-F238E27FC236}">
                <a16:creationId xmlns:a16="http://schemas.microsoft.com/office/drawing/2014/main" id="{8F686D5F-4183-4B38-81E8-5258A3A2A685}"/>
              </a:ext>
            </a:extLst>
          </xdr:cNvPr>
          <xdr:cNvSpPr txBox="1"/>
        </xdr:nvSpPr>
        <xdr:spPr>
          <a:xfrm>
            <a:off x="7086600" y="1363980"/>
            <a:ext cx="1516380" cy="2667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ctr"/>
            <a:r>
              <a:rPr lang="pl-PL" sz="1400" b="1">
                <a:solidFill>
                  <a:schemeClr val="bg1"/>
                </a:solidFill>
                <a:latin typeface="Segoe UI Semibold" panose="020B0702040204020203" pitchFamily="34" charset="0"/>
                <a:ea typeface="+mn-ea"/>
                <a:cs typeface="Segoe UI Semibold" panose="020B0702040204020203" pitchFamily="34" charset="0"/>
              </a:rPr>
              <a:t>📊Margin %</a:t>
            </a:r>
          </a:p>
        </xdr:txBody>
      </xdr:sp>
      <xdr:sp macro="" textlink="Data!I3">
        <xdr:nvSpPr>
          <xdr:cNvPr id="19" name="TextBox 18">
            <a:extLst>
              <a:ext uri="{FF2B5EF4-FFF2-40B4-BE49-F238E27FC236}">
                <a16:creationId xmlns:a16="http://schemas.microsoft.com/office/drawing/2014/main" id="{3196B6A7-51DD-405E-BBD5-AA0D8442797C}"/>
              </a:ext>
            </a:extLst>
          </xdr:cNvPr>
          <xdr:cNvSpPr txBox="1"/>
        </xdr:nvSpPr>
        <xdr:spPr>
          <a:xfrm>
            <a:off x="7200900" y="1686560"/>
            <a:ext cx="1402080" cy="62484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marL="0" indent="0" algn="ctr"/>
            <a:fld id="{2CD1E0AD-7437-4EF3-84EF-6E3D3F04DA93}" type="TxLink">
              <a:rPr lang="en-US" sz="2000" b="1" i="0" u="none" strike="noStrike">
                <a:ln>
                  <a:noFill/>
                </a:ln>
                <a:solidFill>
                  <a:schemeClr val="bg1"/>
                </a:solidFill>
                <a:latin typeface="Segoe UI Semibold" panose="020B0702040204020203" pitchFamily="34" charset="0"/>
                <a:ea typeface="+mn-ea"/>
                <a:cs typeface="Segoe UI Semibold" panose="020B0702040204020203" pitchFamily="34" charset="0"/>
              </a:rPr>
              <a:pPr marL="0" indent="0" algn="ctr"/>
              <a:t>43,7%</a:t>
            </a:fld>
            <a:endParaRPr lang="pl-PL" sz="2000" b="1" i="0" u="none" strike="noStrike">
              <a:ln>
                <a:noFill/>
              </a:ln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endParaRPr>
          </a:p>
        </xdr:txBody>
      </xdr:sp>
    </xdr:grpSp>
    <xdr:clientData/>
  </xdr:twoCellAnchor>
  <xdr:twoCellAnchor>
    <xdr:from>
      <xdr:col>0</xdr:col>
      <xdr:colOff>182880</xdr:colOff>
      <xdr:row>15</xdr:row>
      <xdr:rowOff>7620</xdr:rowOff>
    </xdr:from>
    <xdr:to>
      <xdr:col>7</xdr:col>
      <xdr:colOff>381000</xdr:colOff>
      <xdr:row>25</xdr:row>
      <xdr:rowOff>129540</xdr:rowOff>
    </xdr:to>
    <xdr:sp macro="" textlink="">
      <xdr:nvSpPr>
        <xdr:cNvPr id="26" name="Rectangle: Rounded Corners 25">
          <a:extLst>
            <a:ext uri="{FF2B5EF4-FFF2-40B4-BE49-F238E27FC236}">
              <a16:creationId xmlns:a16="http://schemas.microsoft.com/office/drawing/2014/main" id="{6A8A85DD-DB12-466C-A6C3-86437F7E6990}"/>
            </a:ext>
          </a:extLst>
        </xdr:cNvPr>
        <xdr:cNvSpPr/>
      </xdr:nvSpPr>
      <xdr:spPr>
        <a:xfrm>
          <a:off x="792480" y="2750820"/>
          <a:ext cx="4465320" cy="1981200"/>
        </a:xfrm>
        <a:prstGeom prst="roundRect">
          <a:avLst/>
        </a:prstGeom>
        <a:solidFill>
          <a:srgbClr val="2B9FE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pl-PL" sz="2800" b="1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175260</xdr:colOff>
      <xdr:row>15</xdr:row>
      <xdr:rowOff>7620</xdr:rowOff>
    </xdr:from>
    <xdr:to>
      <xdr:col>15</xdr:col>
      <xdr:colOff>373380</xdr:colOff>
      <xdr:row>25</xdr:row>
      <xdr:rowOff>129540</xdr:rowOff>
    </xdr:to>
    <xdr:sp macro="" textlink="">
      <xdr:nvSpPr>
        <xdr:cNvPr id="27" name="Rectangle: Rounded Corners 26">
          <a:extLst>
            <a:ext uri="{FF2B5EF4-FFF2-40B4-BE49-F238E27FC236}">
              <a16:creationId xmlns:a16="http://schemas.microsoft.com/office/drawing/2014/main" id="{E31E366F-3140-4170-846F-EEF2B983382C}"/>
            </a:ext>
          </a:extLst>
        </xdr:cNvPr>
        <xdr:cNvSpPr/>
      </xdr:nvSpPr>
      <xdr:spPr>
        <a:xfrm>
          <a:off x="5661660" y="2750820"/>
          <a:ext cx="4465320" cy="1981200"/>
        </a:xfrm>
        <a:prstGeom prst="roundRect">
          <a:avLst/>
        </a:prstGeom>
        <a:solidFill>
          <a:srgbClr val="2B9FE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pl-PL" sz="2800" b="1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160020</xdr:colOff>
      <xdr:row>15</xdr:row>
      <xdr:rowOff>53340</xdr:rowOff>
    </xdr:from>
    <xdr:to>
      <xdr:col>7</xdr:col>
      <xdr:colOff>228600</xdr:colOff>
      <xdr:row>25</xdr:row>
      <xdr:rowOff>129540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E6DF83D5-F793-4CAB-A160-2B32479F66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175260</xdr:colOff>
      <xdr:row>15</xdr:row>
      <xdr:rowOff>22860</xdr:rowOff>
    </xdr:from>
    <xdr:to>
      <xdr:col>15</xdr:col>
      <xdr:colOff>274320</xdr:colOff>
      <xdr:row>25</xdr:row>
      <xdr:rowOff>129540</xdr:rowOff>
    </xdr:to>
    <xdr:graphicFrame macro="">
      <xdr:nvGraphicFramePr>
        <xdr:cNvPr id="30" name="Chart 29">
          <a:extLst>
            <a:ext uri="{FF2B5EF4-FFF2-40B4-BE49-F238E27FC236}">
              <a16:creationId xmlns:a16="http://schemas.microsoft.com/office/drawing/2014/main" id="{91610E6E-F89E-48AF-B386-33A88A236AB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213360</xdr:colOff>
      <xdr:row>0</xdr:row>
      <xdr:rowOff>53340</xdr:rowOff>
    </xdr:from>
    <xdr:to>
      <xdr:col>15</xdr:col>
      <xdr:colOff>243840</xdr:colOff>
      <xdr:row>5</xdr:row>
      <xdr:rowOff>106680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731BD670-E933-4CB2-8960-2CA51D7C17BF}"/>
            </a:ext>
          </a:extLst>
        </xdr:cNvPr>
        <xdr:cNvGrpSpPr/>
      </xdr:nvGrpSpPr>
      <xdr:grpSpPr>
        <a:xfrm>
          <a:off x="213360" y="53340"/>
          <a:ext cx="9174480" cy="967740"/>
          <a:chOff x="213360" y="53340"/>
          <a:chExt cx="9174480" cy="967740"/>
        </a:xfrm>
      </xdr:grpSpPr>
      <xdr:sp macro="" textlink="">
        <xdr:nvSpPr>
          <xdr:cNvPr id="3" name="Rectangle: Rounded Corners 2">
            <a:extLst>
              <a:ext uri="{FF2B5EF4-FFF2-40B4-BE49-F238E27FC236}">
                <a16:creationId xmlns:a16="http://schemas.microsoft.com/office/drawing/2014/main" id="{86FBF9F2-11F2-63CA-03B0-7BC85C34CBC7}"/>
              </a:ext>
            </a:extLst>
          </xdr:cNvPr>
          <xdr:cNvSpPr/>
        </xdr:nvSpPr>
        <xdr:spPr>
          <a:xfrm>
            <a:off x="213360" y="205740"/>
            <a:ext cx="9174480" cy="701040"/>
          </a:xfrm>
          <a:prstGeom prst="roundRect">
            <a:avLst/>
          </a:prstGeom>
          <a:gradFill>
            <a:gsLst>
              <a:gs pos="0">
                <a:srgbClr val="2B9FED"/>
              </a:gs>
              <a:gs pos="50000">
                <a:srgbClr val="9B6FED"/>
              </a:gs>
              <a:gs pos="100000">
                <a:srgbClr val="F76BB7"/>
              </a:gs>
              <a:gs pos="100000">
                <a:schemeClr val="accent1">
                  <a:lumMod val="30000"/>
                  <a:lumOff val="70000"/>
                </a:schemeClr>
              </a:gs>
            </a:gsLst>
            <a:lin ang="5400000" scaled="1"/>
          </a:gra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l"/>
            <a:r>
              <a:rPr lang="pl-PL" sz="2800" b="1">
                <a:solidFill>
                  <a:schemeClr val="bg1"/>
                </a:solidFill>
              </a:rPr>
              <a:t>PROCUREMENT DASHBOARD - 2025</a:t>
            </a:r>
          </a:p>
        </xdr:txBody>
      </xdr:sp>
      <xdr:sp macro="" textlink="">
        <xdr:nvSpPr>
          <xdr:cNvPr id="4" name="Rectangle: Rounded Corners 3">
            <a:extLst>
              <a:ext uri="{FF2B5EF4-FFF2-40B4-BE49-F238E27FC236}">
                <a16:creationId xmlns:a16="http://schemas.microsoft.com/office/drawing/2014/main" id="{AD7D2006-0DE8-ACD1-1940-58F34B4C5847}"/>
              </a:ext>
            </a:extLst>
          </xdr:cNvPr>
          <xdr:cNvSpPr/>
        </xdr:nvSpPr>
        <xdr:spPr>
          <a:xfrm>
            <a:off x="8275320" y="53340"/>
            <a:ext cx="982980" cy="967740"/>
          </a:xfrm>
          <a:prstGeom prst="roundRect">
            <a:avLst/>
          </a:prstGeom>
          <a:blipFill dpi="0" rotWithShape="1">
            <a:blip xmlns:r="http://schemas.openxmlformats.org/officeDocument/2006/relationships" r:embed="rId1" cstate="print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l-PL" sz="1100"/>
          </a:p>
        </xdr:txBody>
      </xdr:sp>
    </xdr:grpSp>
    <xdr:clientData/>
  </xdr:twoCellAnchor>
  <xdr:twoCellAnchor>
    <xdr:from>
      <xdr:col>0</xdr:col>
      <xdr:colOff>472440</xdr:colOff>
      <xdr:row>6</xdr:row>
      <xdr:rowOff>71120</xdr:rowOff>
    </xdr:from>
    <xdr:to>
      <xdr:col>3</xdr:col>
      <xdr:colOff>83640</xdr:colOff>
      <xdr:row>13</xdr:row>
      <xdr:rowOff>158960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8912F912-CF2F-CD40-76FB-9BD4220106A5}"/>
            </a:ext>
          </a:extLst>
        </xdr:cNvPr>
        <xdr:cNvSpPr/>
      </xdr:nvSpPr>
      <xdr:spPr>
        <a:xfrm>
          <a:off x="472440" y="1168400"/>
          <a:ext cx="1440000" cy="1368000"/>
        </a:xfrm>
        <a:prstGeom prst="roundRect">
          <a:avLst/>
        </a:prstGeom>
        <a:solidFill>
          <a:srgbClr val="2B9FE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0</xdr:col>
      <xdr:colOff>266700</xdr:colOff>
      <xdr:row>6</xdr:row>
      <xdr:rowOff>86360</xdr:rowOff>
    </xdr:from>
    <xdr:to>
      <xdr:col>3</xdr:col>
      <xdr:colOff>129540</xdr:colOff>
      <xdr:row>9</xdr:row>
      <xdr:rowOff>121920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E8A14582-E1C2-45EC-B7FA-08E55CA6FE6F}"/>
            </a:ext>
          </a:extLst>
        </xdr:cNvPr>
        <xdr:cNvSpPr txBox="1"/>
      </xdr:nvSpPr>
      <xdr:spPr>
        <a:xfrm>
          <a:off x="266700" y="1183640"/>
          <a:ext cx="1691640" cy="5842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l-PL" sz="1100"/>
            <a:t>📦 </a:t>
          </a:r>
          <a:r>
            <a:rPr lang="pl-PL" sz="1400" b="1"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rPr>
            <a:t>Total</a:t>
          </a:r>
          <a:r>
            <a:rPr lang="pl-PL" sz="1100"/>
            <a:t> </a:t>
          </a:r>
          <a:r>
            <a:rPr lang="pl-PL" sz="1400" b="1"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rPr>
            <a:t>Stock</a:t>
          </a:r>
          <a:r>
            <a:rPr lang="pl-PL" sz="1100"/>
            <a:t> </a:t>
          </a:r>
          <a:r>
            <a:rPr lang="pl-PL" sz="1400" b="1"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rPr>
            <a:t>Units</a:t>
          </a:r>
        </a:p>
      </xdr:txBody>
    </xdr:sp>
    <xdr:clientData/>
  </xdr:twoCellAnchor>
  <xdr:twoCellAnchor>
    <xdr:from>
      <xdr:col>0</xdr:col>
      <xdr:colOff>426720</xdr:colOff>
      <xdr:row>9</xdr:row>
      <xdr:rowOff>17780</xdr:rowOff>
    </xdr:from>
    <xdr:to>
      <xdr:col>3</xdr:col>
      <xdr:colOff>0</xdr:colOff>
      <xdr:row>12</xdr:row>
      <xdr:rowOff>93980</xdr:rowOff>
    </xdr:to>
    <xdr:sp macro="" textlink="Data!E6">
      <xdr:nvSpPr>
        <xdr:cNvPr id="8" name="TextBox 7">
          <a:extLst>
            <a:ext uri="{FF2B5EF4-FFF2-40B4-BE49-F238E27FC236}">
              <a16:creationId xmlns:a16="http://schemas.microsoft.com/office/drawing/2014/main" id="{45959AA8-03AF-55C2-A7CE-A732060D4395}"/>
            </a:ext>
          </a:extLst>
        </xdr:cNvPr>
        <xdr:cNvSpPr txBox="1"/>
      </xdr:nvSpPr>
      <xdr:spPr>
        <a:xfrm>
          <a:off x="426720" y="1663700"/>
          <a:ext cx="1402080" cy="6248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F8230A55-5F3F-4898-8741-3DAD2064E66F}" type="TxLink">
            <a:rPr lang="en-US" sz="2000" b="0" i="0" u="none" strike="noStrike">
              <a:ln>
                <a:noFill/>
              </a:ln>
              <a:solidFill>
                <a:schemeClr val="bg1"/>
              </a:solidFill>
              <a:latin typeface="Segoe UI Semibold" panose="020B0702040204020203" pitchFamily="34" charset="0"/>
              <a:cs typeface="Segoe UI Semibold" panose="020B0702040204020203" pitchFamily="34" charset="0"/>
            </a:rPr>
            <a:pPr algn="ctr"/>
            <a:t>339K</a:t>
          </a:fld>
          <a:endParaRPr lang="pl-PL" sz="2000" b="1">
            <a:ln>
              <a:noFill/>
            </a:ln>
            <a:solidFill>
              <a:schemeClr val="bg1"/>
            </a:solidFill>
            <a:latin typeface="Segoe UI Semibold" panose="020B0702040204020203" pitchFamily="34" charset="0"/>
            <a:cs typeface="Segoe UI Semibold" panose="020B0702040204020203" pitchFamily="34" charset="0"/>
          </a:endParaRPr>
        </a:p>
      </xdr:txBody>
    </xdr:sp>
    <xdr:clientData/>
  </xdr:twoCellAnchor>
  <xdr:twoCellAnchor>
    <xdr:from>
      <xdr:col>4</xdr:col>
      <xdr:colOff>459740</xdr:colOff>
      <xdr:row>6</xdr:row>
      <xdr:rowOff>78740</xdr:rowOff>
    </xdr:from>
    <xdr:to>
      <xdr:col>7</xdr:col>
      <xdr:colOff>70940</xdr:colOff>
      <xdr:row>13</xdr:row>
      <xdr:rowOff>166580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794044A1-6E77-2225-8E9B-CF686F13ADA3}"/>
            </a:ext>
          </a:extLst>
        </xdr:cNvPr>
        <xdr:cNvSpPr/>
      </xdr:nvSpPr>
      <xdr:spPr>
        <a:xfrm>
          <a:off x="2898140" y="1176020"/>
          <a:ext cx="1440000" cy="1368000"/>
        </a:xfrm>
        <a:prstGeom prst="roundRect">
          <a:avLst/>
        </a:prstGeom>
        <a:solidFill>
          <a:srgbClr val="9B6FE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4</xdr:col>
      <xdr:colOff>330200</xdr:colOff>
      <xdr:row>6</xdr:row>
      <xdr:rowOff>178650</xdr:rowOff>
    </xdr:from>
    <xdr:to>
      <xdr:col>7</xdr:col>
      <xdr:colOff>17780</xdr:colOff>
      <xdr:row>8</xdr:row>
      <xdr:rowOff>81879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2D285BC-40C2-D95C-8E72-8359785EB4A9}"/>
            </a:ext>
          </a:extLst>
        </xdr:cNvPr>
        <xdr:cNvSpPr txBox="1"/>
      </xdr:nvSpPr>
      <xdr:spPr>
        <a:xfrm>
          <a:off x="2768600" y="1275930"/>
          <a:ext cx="1516380" cy="26898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l-PL" sz="1400"/>
            <a:t>💰 </a:t>
          </a:r>
          <a:r>
            <a:rPr lang="pl-PL" sz="1400" b="1">
              <a:solidFill>
                <a:schemeClr val="bg1"/>
              </a:solidFill>
              <a:latin typeface="Segoe UI Semibold" panose="020B0702040204020203" pitchFamily="34" charset="0"/>
              <a:cs typeface="Segoe UI Semibold" panose="020B0702040204020203" pitchFamily="34" charset="0"/>
            </a:rPr>
            <a:t>Stock Value</a:t>
          </a:r>
          <a:endParaRPr lang="pl-PL" sz="1400" b="1">
            <a:solidFill>
              <a:schemeClr val="bg1"/>
            </a:solidFill>
            <a:latin typeface="Segoe UI Semibold" panose="020B0702040204020203" pitchFamily="34" charset="0"/>
            <a:ea typeface="+mn-ea"/>
            <a:cs typeface="Segoe UI Semibold" panose="020B0702040204020203" pitchFamily="34" charset="0"/>
          </a:endParaRPr>
        </a:p>
      </xdr:txBody>
    </xdr:sp>
    <xdr:clientData/>
  </xdr:twoCellAnchor>
  <xdr:twoCellAnchor>
    <xdr:from>
      <xdr:col>4</xdr:col>
      <xdr:colOff>467360</xdr:colOff>
      <xdr:row>9</xdr:row>
      <xdr:rowOff>34774</xdr:rowOff>
    </xdr:from>
    <xdr:to>
      <xdr:col>7</xdr:col>
      <xdr:colOff>40640</xdr:colOff>
      <xdr:row>12</xdr:row>
      <xdr:rowOff>116336</xdr:rowOff>
    </xdr:to>
    <xdr:sp macro="" textlink="Data!G6">
      <xdr:nvSpPr>
        <xdr:cNvPr id="12" name="TextBox 11">
          <a:extLst>
            <a:ext uri="{FF2B5EF4-FFF2-40B4-BE49-F238E27FC236}">
              <a16:creationId xmlns:a16="http://schemas.microsoft.com/office/drawing/2014/main" id="{C86BC8DE-08D4-F5FE-A5E9-30605782544E}"/>
            </a:ext>
          </a:extLst>
        </xdr:cNvPr>
        <xdr:cNvSpPr txBox="1"/>
      </xdr:nvSpPr>
      <xdr:spPr>
        <a:xfrm>
          <a:off x="2905760" y="1680694"/>
          <a:ext cx="1402080" cy="63020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203D7265-23EF-4DE1-8475-3A87C5F781EB}" type="TxLink">
            <a:rPr lang="en-US" sz="2000" b="1" i="0" u="none" strike="noStrike">
              <a:ln>
                <a:noFill/>
              </a:ln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rPr>
            <a:pPr marL="0" indent="0" algn="ctr"/>
            <a:t>$3,12M</a:t>
          </a:fld>
          <a:endParaRPr lang="pl-PL" sz="2000" b="1" i="0" u="none" strike="noStrike">
            <a:ln>
              <a:noFill/>
            </a:ln>
            <a:solidFill>
              <a:schemeClr val="bg1"/>
            </a:solidFill>
            <a:latin typeface="Segoe UI Semibold" panose="020B0702040204020203" pitchFamily="34" charset="0"/>
            <a:ea typeface="+mn-ea"/>
            <a:cs typeface="Segoe UI Semibold" panose="020B0702040204020203" pitchFamily="34" charset="0"/>
          </a:endParaRPr>
        </a:p>
      </xdr:txBody>
    </xdr:sp>
    <xdr:clientData/>
  </xdr:twoCellAnchor>
  <xdr:twoCellAnchor>
    <xdr:from>
      <xdr:col>8</xdr:col>
      <xdr:colOff>492760</xdr:colOff>
      <xdr:row>6</xdr:row>
      <xdr:rowOff>63500</xdr:rowOff>
    </xdr:from>
    <xdr:to>
      <xdr:col>11</xdr:col>
      <xdr:colOff>103960</xdr:colOff>
      <xdr:row>13</xdr:row>
      <xdr:rowOff>151340</xdr:rowOff>
    </xdr:to>
    <xdr:sp macro="" textlink="">
      <xdr:nvSpPr>
        <xdr:cNvPr id="14" name="Rectangle: Rounded Corners 13">
          <a:extLst>
            <a:ext uri="{FF2B5EF4-FFF2-40B4-BE49-F238E27FC236}">
              <a16:creationId xmlns:a16="http://schemas.microsoft.com/office/drawing/2014/main" id="{3A5148B2-A1F3-1DB0-44FA-5E657D0E144A}"/>
            </a:ext>
          </a:extLst>
        </xdr:cNvPr>
        <xdr:cNvSpPr/>
      </xdr:nvSpPr>
      <xdr:spPr>
        <a:xfrm>
          <a:off x="5369560" y="1160780"/>
          <a:ext cx="1440000" cy="1368000"/>
        </a:xfrm>
        <a:prstGeom prst="roundRect">
          <a:avLst/>
        </a:prstGeom>
        <a:solidFill>
          <a:srgbClr val="C77DFF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8</xdr:col>
      <xdr:colOff>401320</xdr:colOff>
      <xdr:row>6</xdr:row>
      <xdr:rowOff>86360</xdr:rowOff>
    </xdr:from>
    <xdr:to>
      <xdr:col>11</xdr:col>
      <xdr:colOff>88900</xdr:colOff>
      <xdr:row>10</xdr:row>
      <xdr:rowOff>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DCEFABD8-DA7E-F8B2-A5B6-AE5673FEB399}"/>
            </a:ext>
          </a:extLst>
        </xdr:cNvPr>
        <xdr:cNvSpPr txBox="1"/>
      </xdr:nvSpPr>
      <xdr:spPr>
        <a:xfrm>
          <a:off x="5278120" y="1183640"/>
          <a:ext cx="1516380" cy="6451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l-PL" sz="1600"/>
            <a:t>📊 </a:t>
          </a:r>
          <a:r>
            <a:rPr lang="pl-PL" sz="1400" b="1">
              <a:solidFill>
                <a:schemeClr val="bg1"/>
              </a:solidFill>
              <a:latin typeface="Segoe UI Semibold" panose="020B0702040204020203" pitchFamily="34" charset="0"/>
              <a:cs typeface="Segoe UI Semibold" panose="020B0702040204020203" pitchFamily="34" charset="0"/>
            </a:rPr>
            <a:t>Stock/Sales Ratio</a:t>
          </a:r>
          <a:endParaRPr lang="pl-PL" sz="1600" b="1">
            <a:solidFill>
              <a:schemeClr val="bg1"/>
            </a:solidFill>
            <a:latin typeface="Segoe UI Semibold" panose="020B0702040204020203" pitchFamily="34" charset="0"/>
            <a:ea typeface="+mn-ea"/>
            <a:cs typeface="Segoe UI Semibold" panose="020B0702040204020203" pitchFamily="34" charset="0"/>
          </a:endParaRPr>
        </a:p>
      </xdr:txBody>
    </xdr:sp>
    <xdr:clientData/>
  </xdr:twoCellAnchor>
  <xdr:twoCellAnchor>
    <xdr:from>
      <xdr:col>8</xdr:col>
      <xdr:colOff>515620</xdr:colOff>
      <xdr:row>9</xdr:row>
      <xdr:rowOff>48260</xdr:rowOff>
    </xdr:from>
    <xdr:to>
      <xdr:col>11</xdr:col>
      <xdr:colOff>88900</xdr:colOff>
      <xdr:row>12</xdr:row>
      <xdr:rowOff>124460</xdr:rowOff>
    </xdr:to>
    <xdr:sp macro="" textlink="Data!I6">
      <xdr:nvSpPr>
        <xdr:cNvPr id="16" name="TextBox 15">
          <a:extLst>
            <a:ext uri="{FF2B5EF4-FFF2-40B4-BE49-F238E27FC236}">
              <a16:creationId xmlns:a16="http://schemas.microsoft.com/office/drawing/2014/main" id="{572A8FA6-C1B5-EF2C-4BF5-BA70CE34B9CE}"/>
            </a:ext>
          </a:extLst>
        </xdr:cNvPr>
        <xdr:cNvSpPr txBox="1"/>
      </xdr:nvSpPr>
      <xdr:spPr>
        <a:xfrm>
          <a:off x="5392420" y="1694180"/>
          <a:ext cx="1402080" cy="6248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BAF6E435-B61C-4601-B655-60B80E7B6A96}" type="TxLink">
            <a:rPr lang="en-US" sz="2000" b="0" i="0" u="none" strike="noStrike">
              <a:ln>
                <a:noFill/>
              </a:ln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rPr>
            <a:pPr marL="0" indent="0" algn="ctr"/>
            <a:t>59,8%</a:t>
          </a:fld>
          <a:endParaRPr lang="pl-PL" sz="2000" b="1" i="0" u="none" strike="noStrike">
            <a:ln>
              <a:noFill/>
            </a:ln>
            <a:solidFill>
              <a:schemeClr val="bg1"/>
            </a:solidFill>
            <a:latin typeface="Segoe UI Semibold" panose="020B0702040204020203" pitchFamily="34" charset="0"/>
            <a:ea typeface="+mn-ea"/>
            <a:cs typeface="Segoe UI Semibold" panose="020B0702040204020203" pitchFamily="34" charset="0"/>
          </a:endParaRPr>
        </a:p>
      </xdr:txBody>
    </xdr:sp>
    <xdr:clientData/>
  </xdr:twoCellAnchor>
  <xdr:twoCellAnchor>
    <xdr:from>
      <xdr:col>12</xdr:col>
      <xdr:colOff>441960</xdr:colOff>
      <xdr:row>6</xdr:row>
      <xdr:rowOff>78740</xdr:rowOff>
    </xdr:from>
    <xdr:to>
      <xdr:col>15</xdr:col>
      <xdr:colOff>53160</xdr:colOff>
      <xdr:row>13</xdr:row>
      <xdr:rowOff>166580</xdr:rowOff>
    </xdr:to>
    <xdr:sp macro="" textlink="">
      <xdr:nvSpPr>
        <xdr:cNvPr id="18" name="Rectangle: Rounded Corners 17">
          <a:extLst>
            <a:ext uri="{FF2B5EF4-FFF2-40B4-BE49-F238E27FC236}">
              <a16:creationId xmlns:a16="http://schemas.microsoft.com/office/drawing/2014/main" id="{1882AF8F-2022-BA0F-8D92-3B4E92DEB491}"/>
            </a:ext>
          </a:extLst>
        </xdr:cNvPr>
        <xdr:cNvSpPr/>
      </xdr:nvSpPr>
      <xdr:spPr>
        <a:xfrm>
          <a:off x="7757160" y="1176020"/>
          <a:ext cx="1440000" cy="1368000"/>
        </a:xfrm>
        <a:prstGeom prst="roundRect">
          <a:avLst/>
        </a:prstGeom>
        <a:solidFill>
          <a:srgbClr val="F76BB7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l-PL" sz="1100"/>
        </a:p>
      </xdr:txBody>
    </xdr:sp>
    <xdr:clientData/>
  </xdr:twoCellAnchor>
  <xdr:twoCellAnchor>
    <xdr:from>
      <xdr:col>12</xdr:col>
      <xdr:colOff>365760</xdr:colOff>
      <xdr:row>6</xdr:row>
      <xdr:rowOff>124460</xdr:rowOff>
    </xdr:from>
    <xdr:to>
      <xdr:col>15</xdr:col>
      <xdr:colOff>53340</xdr:colOff>
      <xdr:row>10</xdr:row>
      <xdr:rowOff>22860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479BB822-2C6C-F805-F728-F44AF89A6FB2}"/>
            </a:ext>
          </a:extLst>
        </xdr:cNvPr>
        <xdr:cNvSpPr txBox="1"/>
      </xdr:nvSpPr>
      <xdr:spPr>
        <a:xfrm>
          <a:off x="7680960" y="1221740"/>
          <a:ext cx="1516380" cy="62992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l-PL" sz="1400" b="1">
              <a:solidFill>
                <a:schemeClr val="bg1"/>
              </a:solidFill>
              <a:latin typeface="Segoe UI Semibold" panose="020B0702040204020203" pitchFamily="34" charset="0"/>
              <a:cs typeface="Segoe UI Semibold" panose="020B0702040204020203" pitchFamily="34" charset="0"/>
            </a:rPr>
            <a:t>⏱️ Days of Inventory</a:t>
          </a:r>
          <a:endParaRPr lang="pl-PL" sz="1400" b="1">
            <a:solidFill>
              <a:schemeClr val="bg1"/>
            </a:solidFill>
            <a:latin typeface="Segoe UI Semibold" panose="020B0702040204020203" pitchFamily="34" charset="0"/>
            <a:ea typeface="+mn-ea"/>
            <a:cs typeface="Segoe UI Semibold" panose="020B0702040204020203" pitchFamily="34" charset="0"/>
          </a:endParaRPr>
        </a:p>
      </xdr:txBody>
    </xdr:sp>
    <xdr:clientData/>
  </xdr:twoCellAnchor>
  <xdr:twoCellAnchor>
    <xdr:from>
      <xdr:col>12</xdr:col>
      <xdr:colOff>480060</xdr:colOff>
      <xdr:row>9</xdr:row>
      <xdr:rowOff>27940</xdr:rowOff>
    </xdr:from>
    <xdr:to>
      <xdr:col>15</xdr:col>
      <xdr:colOff>53340</xdr:colOff>
      <xdr:row>12</xdr:row>
      <xdr:rowOff>104140</xdr:rowOff>
    </xdr:to>
    <xdr:sp macro="" textlink="Data!K6">
      <xdr:nvSpPr>
        <xdr:cNvPr id="20" name="TextBox 19">
          <a:extLst>
            <a:ext uri="{FF2B5EF4-FFF2-40B4-BE49-F238E27FC236}">
              <a16:creationId xmlns:a16="http://schemas.microsoft.com/office/drawing/2014/main" id="{32FBED8E-98FB-AF84-9947-61D7F40DD3F0}"/>
            </a:ext>
          </a:extLst>
        </xdr:cNvPr>
        <xdr:cNvSpPr txBox="1"/>
      </xdr:nvSpPr>
      <xdr:spPr>
        <a:xfrm>
          <a:off x="7795260" y="1673860"/>
          <a:ext cx="1402080" cy="6248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ctr"/>
          <a:fld id="{E1CE2F1F-F8F0-4649-902F-009CD0A05F29}" type="TxLink">
            <a:rPr lang="en-US" sz="2000" b="1" i="0" u="none" strike="noStrike">
              <a:ln>
                <a:noFill/>
              </a:ln>
              <a:solidFill>
                <a:schemeClr val="bg1"/>
              </a:solidFill>
              <a:latin typeface="Segoe UI Semibold" panose="020B0702040204020203" pitchFamily="34" charset="0"/>
              <a:ea typeface="+mn-ea"/>
              <a:cs typeface="Segoe UI Semibold" panose="020B0702040204020203" pitchFamily="34" charset="0"/>
            </a:rPr>
            <a:pPr marL="0" indent="0" algn="ctr"/>
            <a:t>218</a:t>
          </a:fld>
          <a:endParaRPr lang="pl-PL" sz="2000" b="1" i="0" u="none" strike="noStrike">
            <a:ln>
              <a:noFill/>
            </a:ln>
            <a:solidFill>
              <a:schemeClr val="bg1"/>
            </a:solidFill>
            <a:latin typeface="Segoe UI Semibold" panose="020B0702040204020203" pitchFamily="34" charset="0"/>
            <a:ea typeface="+mn-ea"/>
            <a:cs typeface="Segoe UI Semibold" panose="020B0702040204020203" pitchFamily="34" charset="0"/>
          </a:endParaRPr>
        </a:p>
      </xdr:txBody>
    </xdr:sp>
    <xdr:clientData/>
  </xdr:twoCellAnchor>
  <xdr:twoCellAnchor>
    <xdr:from>
      <xdr:col>0</xdr:col>
      <xdr:colOff>182880</xdr:colOff>
      <xdr:row>15</xdr:row>
      <xdr:rowOff>7620</xdr:rowOff>
    </xdr:from>
    <xdr:to>
      <xdr:col>7</xdr:col>
      <xdr:colOff>381000</xdr:colOff>
      <xdr:row>25</xdr:row>
      <xdr:rowOff>129540</xdr:rowOff>
    </xdr:to>
    <xdr:sp macro="" textlink="">
      <xdr:nvSpPr>
        <xdr:cNvPr id="21" name="Rectangle: Rounded Corners 20">
          <a:extLst>
            <a:ext uri="{FF2B5EF4-FFF2-40B4-BE49-F238E27FC236}">
              <a16:creationId xmlns:a16="http://schemas.microsoft.com/office/drawing/2014/main" id="{4EE02797-D96C-421F-A680-CD859027C692}"/>
            </a:ext>
          </a:extLst>
        </xdr:cNvPr>
        <xdr:cNvSpPr/>
      </xdr:nvSpPr>
      <xdr:spPr>
        <a:xfrm>
          <a:off x="182880" y="2750820"/>
          <a:ext cx="4465320" cy="1981200"/>
        </a:xfrm>
        <a:prstGeom prst="roundRect">
          <a:avLst/>
        </a:prstGeom>
        <a:solidFill>
          <a:srgbClr val="2B9FE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pl-PL" sz="2800" b="1">
            <a:solidFill>
              <a:schemeClr val="bg1"/>
            </a:solidFill>
          </a:endParaRPr>
        </a:p>
      </xdr:txBody>
    </xdr:sp>
    <xdr:clientData/>
  </xdr:twoCellAnchor>
  <xdr:twoCellAnchor>
    <xdr:from>
      <xdr:col>8</xdr:col>
      <xdr:colOff>175260</xdr:colOff>
      <xdr:row>15</xdr:row>
      <xdr:rowOff>7620</xdr:rowOff>
    </xdr:from>
    <xdr:to>
      <xdr:col>15</xdr:col>
      <xdr:colOff>373380</xdr:colOff>
      <xdr:row>25</xdr:row>
      <xdr:rowOff>129540</xdr:rowOff>
    </xdr:to>
    <xdr:sp macro="" textlink="">
      <xdr:nvSpPr>
        <xdr:cNvPr id="22" name="Rectangle: Rounded Corners 21">
          <a:extLst>
            <a:ext uri="{FF2B5EF4-FFF2-40B4-BE49-F238E27FC236}">
              <a16:creationId xmlns:a16="http://schemas.microsoft.com/office/drawing/2014/main" id="{6E92CF00-AC49-4D3A-B4AF-F12A74CC9BE3}"/>
            </a:ext>
          </a:extLst>
        </xdr:cNvPr>
        <xdr:cNvSpPr/>
      </xdr:nvSpPr>
      <xdr:spPr>
        <a:xfrm>
          <a:off x="5052060" y="2750820"/>
          <a:ext cx="4465320" cy="1981200"/>
        </a:xfrm>
        <a:prstGeom prst="roundRect">
          <a:avLst/>
        </a:prstGeom>
        <a:solidFill>
          <a:srgbClr val="2B9FED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endParaRPr lang="pl-PL" sz="2800" b="1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60960</xdr:colOff>
      <xdr:row>15</xdr:row>
      <xdr:rowOff>22860</xdr:rowOff>
    </xdr:from>
    <xdr:to>
      <xdr:col>7</xdr:col>
      <xdr:colOff>480060</xdr:colOff>
      <xdr:row>26</xdr:row>
      <xdr:rowOff>45720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7B13906-D720-4637-A593-63FDA4C30B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175260</xdr:colOff>
      <xdr:row>14</xdr:row>
      <xdr:rowOff>91440</xdr:rowOff>
    </xdr:from>
    <xdr:to>
      <xdr:col>15</xdr:col>
      <xdr:colOff>487680</xdr:colOff>
      <xdr:row>26</xdr:row>
      <xdr:rowOff>22860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E74A124-497D-4A3B-B478-89DF011C46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60551504629" backgroundQuery="1" createdVersion="8" refreshedVersion="8" minRefreshableVersion="3" recordCount="0" supportSubquery="1" supportAdvancedDrill="1" xr:uid="{8F6D6A3C-31BF-4F17-9176-EEC0FF29162C}">
  <cacheSource type="external" connectionId="5"/>
  <cacheFields count="1">
    <cacheField name="[Measures].[Margin %]" caption="Margin %" numFmtId="0" hierarchy="23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 oneField="1">
      <fieldsUsage count="1">
        <fieldUsage x="0"/>
      </fieldsUsage>
    </cacheHierarchy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72345949072" backgroundQuery="1" createdVersion="8" refreshedVersion="8" minRefreshableVersion="3" recordCount="0" supportSubquery="1" supportAdvancedDrill="1" xr:uid="{3DAF43E7-5ED6-45A5-8C08-60DF8A2E3994}">
  <cacheSource type="external" connectionId="5"/>
  <cacheFields count="1">
    <cacheField name="[Measures].[Stock_to_Sales_Ratio]" caption="Stock_to_Sales_Ratio" numFmtId="0" hierarchy="28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 oneField="1">
      <fieldsUsage count="1">
        <fieldUsage x="0"/>
      </fieldsUsage>
    </cacheHierarchy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73931828704" backgroundQuery="1" createdVersion="8" refreshedVersion="8" minRefreshableVersion="3" recordCount="0" supportSubquery="1" supportAdvancedDrill="1" xr:uid="{E927C8C5-6BB5-425B-811E-CF4B5BEF552A}">
  <cacheSource type="external" connectionId="5"/>
  <cacheFields count="1">
    <cacheField name="[Measures].[Days_of_Inventory]" caption="Days_of_Inventory" numFmtId="0" hierarchy="29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 oneField="1">
      <fieldsUsage count="1">
        <fieldUsage x="0"/>
      </fieldsUsage>
    </cacheHierarchy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595084490742" backgroundQuery="1" createdVersion="8" refreshedVersion="8" minRefreshableVersion="3" recordCount="0" supportSubquery="1" supportAdvancedDrill="1" xr:uid="{0D90ECEE-AA09-4BFA-B1BB-F0F1653911CB}">
  <cacheSource type="external" connectionId="5"/>
  <cacheFields count="2">
    <cacheField name="[products].[Product_Category].[Product_Category]" caption="Product_Category" numFmtId="0" hierarchy="5" level="1">
      <sharedItems count="16">
        <s v="Action Figures"/>
        <s v="Arts &amp; Crafts"/>
        <s v="Baby &amp; Toddler"/>
        <s v="Board Games"/>
        <s v="Building Blocks"/>
        <s v="Card Games"/>
        <s v="Collectibles"/>
        <s v="Dolls"/>
        <s v="Educational"/>
        <s v="Model Kits"/>
        <s v="Outdoor Play"/>
        <s v="Plush"/>
        <s v="Pretend Play"/>
        <s v="Puzzles"/>
        <s v="STEM Kits"/>
        <s v="Toy Vehicles"/>
      </sharedItems>
    </cacheField>
    <cacheField name="[Measures].[Total Stock Units]" caption="Total Stock Units" numFmtId="0" hierarchy="27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 oneField="1">
      <fieldsUsage count="1">
        <fieldUsage x="1"/>
      </fieldsUsage>
    </cacheHierarchy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598962384262" backgroundQuery="1" createdVersion="8" refreshedVersion="8" minRefreshableVersion="3" recordCount="0" supportSubquery="1" supportAdvancedDrill="1" xr:uid="{8F83A87A-A817-4E85-A6F8-5C2E3F6F30B9}">
  <cacheSource type="external" connectionId="5"/>
  <cacheFields count="2">
    <cacheField name="[products].[Product_Category].[Product_Category]" caption="Product_Category" numFmtId="0" hierarchy="5" level="1">
      <sharedItems count="5">
        <s v="Action Figures"/>
        <s v="Arts &amp; Crafts"/>
        <s v="Baby &amp; Toddler"/>
        <s v="Puzzles"/>
        <s v="Toy Vehicles"/>
      </sharedItems>
    </cacheField>
    <cacheField name="[Measures].[Total Stock Units]" caption="Total Stock Units" numFmtId="0" hierarchy="27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 oneField="1">
      <fieldsUsage count="1">
        <fieldUsage x="1"/>
      </fieldsUsage>
    </cacheHierarchy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737444675928" backgroundQuery="1" createdVersion="8" refreshedVersion="8" minRefreshableVersion="3" recordCount="0" supportSubquery="1" supportAdvancedDrill="1" xr:uid="{62211BC9-6B36-4CAC-A625-F7102B87C753}">
  <cacheSource type="external" connectionId="5"/>
  <cacheFields count="2">
    <cacheField name="[products].[Product_Name].[Product_Name]" caption="Product_Name" numFmtId="0" hierarchy="4" level="1">
      <sharedItems count="156">
        <s v="Adventure Drone Toy #63"/>
        <s v="Adventure Explorer Kit"/>
        <s v="Adventure Princess Doll"/>
        <s v="Adventure Princess Doll #21"/>
        <s v="Adventure Robot"/>
        <s v="Adventure Science Lab #91"/>
        <s v="Adventure Space Ship"/>
        <s v="Adventure Stacking Blocks"/>
        <s v="Adventure Train Set"/>
        <s v="City Action Hero"/>
        <s v="City Board Game"/>
        <s v="City Builder Set"/>
        <s v="City Card Deck"/>
        <s v="City Drone Toy"/>
        <s v="City Plush Bear"/>
        <s v="City Plush Bear #42"/>
        <s v="Classic Board Game"/>
        <s v="Classic Castle"/>
        <s v="Classic Racing Car"/>
        <s v="Classic Robot #154"/>
        <s v="Deluxe Art Kit"/>
        <s v="Deluxe Builder Set"/>
        <s v="Deluxe Card Deck"/>
        <s v="Deluxe Card Deck #161"/>
        <s v="Deluxe Explorer Kit"/>
        <s v="Deluxe Music Toy"/>
        <s v="Deluxe Plush Bear"/>
        <s v="Deluxe Princess Doll"/>
        <s v="Deluxe Science Lab"/>
        <s v="Deluxe Stacking Blocks"/>
        <s v="Dino Castle"/>
        <s v="Dino Drone Toy #77"/>
        <s v="Dino Explorer Kit"/>
        <s v="Dino Music Toy"/>
        <s v="Dino Puzzle Pack"/>
        <s v="Dino Racing Car"/>
        <s v="Dino Space Ship"/>
        <s v="Dino Sticker Book #147"/>
        <s v="Eco Art Kit"/>
        <s v="Eco Castle"/>
        <s v="Eco Drone Toy"/>
        <s v="Eco Music Toy"/>
        <s v="Eco Science Lab"/>
        <s v="Eco Train Set"/>
        <s v="Galaxy Art Kit"/>
        <s v="Galaxy Castle"/>
        <s v="Galaxy Music Toy"/>
        <s v="Galaxy Princess Doll #98"/>
        <s v="Galaxy Science Lab"/>
        <s v="Galaxy Space Ship #133"/>
        <s v="Galaxy Stacking Blocks"/>
        <s v="Galaxy Sticker Book"/>
        <s v="Galaxy Train Set"/>
        <s v="Glow Action Hero"/>
        <s v="Glow Explorer Kit"/>
        <s v="Glow Farm Set"/>
        <s v="Glow Music Toy #119"/>
        <s v="Glow Music Toy #35"/>
        <s v="Glow Princess Doll"/>
        <s v="Glow Space Ship"/>
        <s v="Glow Stacking Blocks"/>
        <s v="Jungle Action Hero"/>
        <s v="Jungle Art Kit"/>
        <s v="Jungle Explorer Kit"/>
        <s v="Jungle Princess Doll"/>
        <s v="Magic Card Deck"/>
        <s v="Magic Castle"/>
        <s v="Magic Farm Set"/>
        <s v="Magic Music Toy"/>
        <s v="Magic Princess Doll"/>
        <s v="Magic Train Set"/>
        <s v="Mega Action Hero"/>
        <s v="Mega Art Kit #56"/>
        <s v="Mega Board Game"/>
        <s v="Mega Card Deck"/>
        <s v="Mega Castle"/>
        <s v="Mega Explorer Kit"/>
        <s v="Mega Farm Set"/>
        <s v="Mega Music Toy"/>
        <s v="Mega Plush Bear"/>
        <s v="Mega Puzzle Pack"/>
        <s v="Mega Robot"/>
        <s v="Mega Train Set #140"/>
        <s v="Mini Art Kit"/>
        <s v="Mini Card Deck"/>
        <s v="Mini Explorer Kit"/>
        <s v="Mini Farm Set"/>
        <s v="Mini Music Toy"/>
        <s v="Mini Puzzle Pack #112"/>
        <s v="Mini Robot"/>
        <s v="Mini Science Lab"/>
        <s v="Mini Space Ship"/>
        <s v="Mini Stacking Blocks"/>
        <s v="Mini Train Set"/>
        <s v="Neo Art Kit"/>
        <s v="Neo Board Game"/>
        <s v="Neo Card Deck"/>
        <s v="Neo Drone Toy"/>
        <s v="Neo Farm Set"/>
        <s v="Neo Music Toy"/>
        <s v="Neo Princess Doll #49"/>
        <s v="Neo Science Lab"/>
        <s v="Ocean Action Hero"/>
        <s v="Ocean Card Deck"/>
        <s v="Ocean Castle"/>
        <s v="Ocean Explorer Kit"/>
        <s v="Ocean Farm Set"/>
        <s v="Ocean Music Toy"/>
        <s v="Ocean Puzzle Pack"/>
        <s v="Ocean Stacking Blocks"/>
        <s v="Pro Art Kit"/>
        <s v="Pro Board Game"/>
        <s v="Pro Board Game #168"/>
        <s v="Pro Drone Toy"/>
        <s v="Pro Explorer Kit #7"/>
        <s v="Pro Farm Set"/>
        <s v="Pro Puzzle Pack"/>
        <s v="Pro Robot"/>
        <s v="Pro Science Lab"/>
        <s v="Rainbow Action Hero"/>
        <s v="Rainbow Board Game"/>
        <s v="Rainbow Drone Toy"/>
        <s v="Rainbow Farm Set"/>
        <s v="Rainbow Plush Bear"/>
        <s v="Rainbow Plush Bear #70"/>
        <s v="Rainbow Princess Doll"/>
        <s v="Rainbow Puzzle Pack"/>
        <s v="Rainbow Robot #84"/>
        <s v="Rainbow Science Lab #105"/>
        <s v="Retro Art Kit"/>
        <s v="Retro Builder Set"/>
        <s v="Retro Explorer Kit"/>
        <s v="Retro Explorer Kit #175"/>
        <s v="Retro Princess Doll"/>
        <s v="Retro Puzzle Pack"/>
        <s v="Retro Science Lab"/>
        <s v="Retro Space Ship"/>
        <s v="Retro Stacking Blocks"/>
        <s v="Rocket Board Game"/>
        <s v="Rocket Card Deck"/>
        <s v="Rocket Drone Toy"/>
        <s v="Rocket Farm Set"/>
        <s v="Rocket Music Toy"/>
        <s v="Rocket Princess Doll #14"/>
        <s v="Rocket Sticker Book"/>
        <s v="Smart Art Kit"/>
        <s v="Smart Card Deck"/>
        <s v="Smart Drone Toy #28"/>
        <s v="Smart Farm Set"/>
        <s v="Smart Farm Set #126"/>
        <s v="Smart Music Toy"/>
        <s v="Smart Plush Bear"/>
        <s v="Smart Robot"/>
        <s v="Smart Science Lab"/>
        <s v="Smart Space Ship"/>
        <s v="Smart Stacking Blocks"/>
      </sharedItems>
    </cacheField>
    <cacheField name="[Measures].[Stock Value]" caption="Stock Value" numFmtId="0" hierarchy="26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 oneField="1">
      <fieldsUsage count="1">
        <fieldUsage x="1"/>
      </fieldsUsage>
    </cacheHierarchy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737494907407" backgroundQuery="1" createdVersion="8" refreshedVersion="8" minRefreshableVersion="3" recordCount="0" supportSubquery="1" supportAdvancedDrill="1" xr:uid="{59F51BE8-D41B-442A-B828-DF391002C37C}">
  <cacheSource type="external" connectionId="5"/>
  <cacheFields count="2">
    <cacheField name="[products].[Product_Name].[Product_Name]" caption="Product_Name" numFmtId="0" hierarchy="4" level="1">
      <sharedItems count="10">
        <s v="City Drone Toy"/>
        <s v="Classic Board Game"/>
        <s v="Eco Art Kit"/>
        <s v="Eco Science Lab"/>
        <s v="Mega Farm Set"/>
        <s v="Mini Robot"/>
        <s v="Neo Art Kit"/>
        <s v="Ocean Stacking Blocks"/>
        <s v="Pro Board Game"/>
        <s v="Pro Puzzle Pack"/>
      </sharedItems>
    </cacheField>
    <cacheField name="[Measures].[Stock Value]" caption="Stock Value" numFmtId="0" hierarchy="26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 oneField="1">
      <fieldsUsage count="1">
        <fieldUsage x="1"/>
      </fieldsUsage>
    </cacheHierarchy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60553356484" backgroundQuery="1" createdVersion="8" refreshedVersion="8" minRefreshableVersion="3" recordCount="0" supportSubquery="1" supportAdvancedDrill="1" xr:uid="{7B6DCDB2-23E6-4569-87B2-8E60E168B4C7}">
  <cacheSource type="external" connectionId="5"/>
  <cacheFields count="1">
    <cacheField name="[Measures].[Total Profit]" caption="Total Profit" numFmtId="0" hierarchy="22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 oneField="1">
      <fieldsUsage count="1">
        <fieldUsage x="0"/>
      </fieldsUsage>
    </cacheHierarchy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6055474537" backgroundQuery="1" createdVersion="8" refreshedVersion="8" minRefreshableVersion="3" recordCount="0" supportSubquery="1" supportAdvancedDrill="1" xr:uid="{0C982628-DDD0-437F-8740-C234F0A573F8}">
  <cacheSource type="external" connectionId="5"/>
  <cacheFields count="1">
    <cacheField name="[Measures].[Total Cost]" caption="Total Cost" numFmtId="0" hierarchy="21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 oneField="1">
      <fieldsUsage count="1">
        <fieldUsage x="0"/>
      </fieldsUsage>
    </cacheHierarchy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60556597225" backgroundQuery="1" createdVersion="8" refreshedVersion="8" minRefreshableVersion="3" recordCount="0" supportSubquery="1" supportAdvancedDrill="1" xr:uid="{9D42C0CD-9C5B-467D-8F74-5F5C2415D9B4}">
  <cacheSource type="external" connectionId="5"/>
  <cacheFields count="1">
    <cacheField name="[Measures].[Total Revenue]" caption="Total Revenue" numFmtId="0" hierarchy="20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 oneField="1">
      <fieldsUsage count="1">
        <fieldUsage x="0"/>
      </fieldsUsage>
    </cacheHierarchy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60558796296" backgroundQuery="1" createdVersion="8" refreshedVersion="8" minRefreshableVersion="3" recordCount="0" supportSubquery="1" supportAdvancedDrill="1" xr:uid="{CB4BC015-6A60-4CCD-B8AE-52AD2831B0D4}">
  <cacheSource type="external" connectionId="5"/>
  <cacheFields count="2">
    <cacheField name="[sales].[Date (Month)].[Date (Month)]" caption="Date (Month)" numFmtId="0" hierarchy="13" level="1">
      <sharedItems count="12">
        <s v="sty"/>
        <s v="lut"/>
        <s v="mar"/>
        <s v="kwi"/>
        <s v="maj"/>
        <s v="cze"/>
        <s v="lip"/>
        <s v="sie"/>
        <s v="wrz"/>
        <s v="paź"/>
        <s v="lis"/>
        <s v="gru"/>
      </sharedItems>
    </cacheField>
    <cacheField name="[Measures].[Total Revenue]" caption="Total Revenue" numFmtId="0" hierarchy="20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2" memberValueDatatype="130" unbalanced="0">
      <fieldsUsage count="2">
        <fieldUsage x="-1"/>
        <fieldUsage x="0"/>
      </fieldsUsage>
    </cacheHierarchy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 oneField="1">
      <fieldsUsage count="1">
        <fieldUsage x="1"/>
      </fieldsUsage>
    </cacheHierarchy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60560416666" backgroundQuery="1" createdVersion="8" refreshedVersion="8" minRefreshableVersion="3" recordCount="0" supportSubquery="1" supportAdvancedDrill="1" xr:uid="{E15675C0-F3C1-4460-BE89-36DB6273B7AE}">
  <cacheSource type="external" connectionId="5"/>
  <cacheFields count="2">
    <cacheField name="[products].[Product_Name].[Product_Name]" caption="Product_Name" numFmtId="0" hierarchy="4" level="1">
      <sharedItems count="10">
        <s v="City Board Game"/>
        <s v="Classic Board Game"/>
        <s v="Eco Art Kit"/>
        <s v="Eco Science Lab"/>
        <s v="Mega Board Game"/>
        <s v="Mega Farm Set"/>
        <s v="Mini Robot"/>
        <s v="Ocean Stacking Blocks"/>
        <s v="Pro Board Game"/>
        <s v="Pro Puzzle Pack"/>
      </sharedItems>
    </cacheField>
    <cacheField name="[Measures].[Total Revenue]" caption="Total Revenue" numFmtId="0" hierarchy="20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 oneField="1">
      <fieldsUsage count="1">
        <fieldUsage x="1"/>
      </fieldsUsage>
    </cacheHierarchy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60561689813" backgroundQuery="1" createdVersion="8" refreshedVersion="8" minRefreshableVersion="3" recordCount="0" supportSubquery="1" supportAdvancedDrill="1" xr:uid="{86F9F86D-13BC-41EC-B327-5A4E52253C0A}">
  <cacheSource type="external" connectionId="5"/>
  <cacheFields count="1">
    <cacheField name="[Measures].[Units Sold]" caption="Units Sold" numFmtId="0" hierarchy="24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 oneField="1">
      <fieldsUsage count="1">
        <fieldUsage x="0"/>
      </fieldsUsage>
    </cacheHierarchy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6056296296" backgroundQuery="1" createdVersion="8" refreshedVersion="8" minRefreshableVersion="3" recordCount="0" supportSubquery="1" supportAdvancedDrill="1" xr:uid="{03972D3A-3100-42A5-9F45-B40A2290F22B}">
  <cacheSource type="external" connectionId="5"/>
  <cacheFields count="1">
    <cacheField name="[Measures].[Total Stock Units]" caption="Total Stock Units" numFmtId="0" hierarchy="27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/>
    <cacheHierarchy uniqueName="[Measures].[Total Stock Units]" caption="Total Stock Units" measure="1" displayFolder="" measureGroup="sales" count="0" oneField="1">
      <fieldsUsage count="1">
        <fieldUsage x="0"/>
      </fieldsUsage>
    </cacheHierarchy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in Banach" refreshedDate="46043.360564351853" backgroundQuery="1" createdVersion="8" refreshedVersion="8" minRefreshableVersion="3" recordCount="0" supportSubquery="1" supportAdvancedDrill="1" xr:uid="{D7350F31-45AA-47EB-9EB0-F1D495A4E4D0}">
  <cacheSource type="external" connectionId="5"/>
  <cacheFields count="1">
    <cacheField name="[Measures].[Stock Value]" caption="Stock Value" numFmtId="0" hierarchy="26" level="32767"/>
  </cacheFields>
  <cacheHierarchies count="35">
    <cacheHierarchy uniqueName="[inventory].[Store_ID]" caption="Store_ID" attribute="1" defaultMemberUniqueName="[inventory].[Store_ID].[All]" allUniqueName="[inventory].[Store_ID].[All]" dimensionUniqueName="[inventory]" displayFolder="" count="0" memberValueDatatype="20" unbalanced="0"/>
    <cacheHierarchy uniqueName="[inventory].[Product_ID]" caption="Product_ID" attribute="1" defaultMemberUniqueName="[inventory].[Product_ID].[All]" allUniqueName="[inventory].[Product_ID].[All]" dimensionUniqueName="[inventory]" displayFolder="" count="0" memberValueDatatype="20" unbalanced="0"/>
    <cacheHierarchy uniqueName="[inventory].[Stock_On_Hand]" caption="Stock_On_Hand" attribute="1" defaultMemberUniqueName="[inventory].[Stock_On_Hand].[All]" allUniqueName="[inventory].[Stock_On_Hand].[All]" dimensionUniqueName="[inventory]" displayFolder="" count="0" memberValueDatatype="20" unbalanced="0"/>
    <cacheHierarchy uniqueName="[products].[Product_ID]" caption="Product_ID" attribute="1" defaultMemberUniqueName="[products].[Product_ID].[All]" allUniqueName="[products].[Product_ID].[All]" dimensionUniqueName="[products]" displayFolder="" count="0" memberValueDatatype="130" unbalanced="0"/>
    <cacheHierarchy uniqueName="[products].[Product_Name]" caption="Product_Name" attribute="1" defaultMemberUniqueName="[products].[Product_Name].[All]" allUniqueName="[products].[Product_Name].[All]" dimensionUniqueName="[products]" displayFolder="" count="0" memberValueDatatype="130" unbalanced="0"/>
    <cacheHierarchy uniqueName="[products].[Product_Category]" caption="Product_Category" attribute="1" defaultMemberUniqueName="[products].[Product_Category].[All]" allUniqueName="[products].[Product_Category].[All]" dimensionUniqueName="[products]" displayFolder="" count="0" memberValueDatatype="130" unbalanced="0"/>
    <cacheHierarchy uniqueName="[products].[Product_Cost]" caption="Product_Cost" attribute="1" defaultMemberUniqueName="[products].[Product_Cost].[All]" allUniqueName="[products].[Product_Cost].[All]" dimensionUniqueName="[products]" displayFolder="" count="0" memberValueDatatype="5" unbalanced="0"/>
    <cacheHierarchy uniqueName="[products].[Product_Price]" caption="Product_Price" attribute="1" defaultMemberUniqueName="[products].[Product_Price].[All]" allUniqueName="[products].[Product_Price].[All]" dimensionUniqueName="[products]" displayFolder="" count="0" memberValueDatatype="5" unbalanced="0"/>
    <cacheHierarchy uniqueName="[sales].[Sale_ID]" caption="Sale_ID" attribute="1" defaultMemberUniqueName="[sales].[Sale_ID].[All]" allUniqueName="[sales].[Sale_ID].[All]" dimensionUniqueName="[sales]" displayFolder="" count="0" memberValueDatatype="2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Store_ID]" caption="Store_ID" attribute="1" defaultMemberUniqueName="[sales].[Store_ID].[All]" allUniqueName="[sales].[Store_ID].[All]" dimensionUniqueName="[sales]" displayFolder="" count="0" memberValueDatatype="20" unbalanced="0"/>
    <cacheHierarchy uniqueName="[sales].[Product_ID]" caption="Product_ID" attribute="1" defaultMemberUniqueName="[sales].[Product_ID].[All]" allUniqueName="[sales].[Product_ID].[All]" dimensionUniqueName="[sales]" displayFolder="" count="0" memberValueDatatype="20" unbalanced="0"/>
    <cacheHierarchy uniqueName="[sales].[Units]" caption="Units" attribute="1" defaultMemberUniqueName="[sales].[Units].[All]" allUniqueName="[sales].[Units].[All]" dimensionUniqueName="[sales]" displayFolder="" count="0" memberValueDatatype="20" unbalanced="0"/>
    <cacheHierarchy uniqueName="[sales].[Date (Month)]" caption="Date (Month)" attribute="1" defaultMemberUniqueName="[sales].[Date (Month)].[All]" allUniqueName="[sales].[Date (Month)].[All]" dimensionUniqueName="[sales]" displayFolder="" count="0" memberValueDatatype="130" unbalanced="0"/>
    <cacheHierarchy uniqueName="[stores].[Store_ID]" caption="Store_ID" attribute="1" defaultMemberUniqueName="[stores].[Store_ID].[All]" allUniqueName="[stores].[Store_ID].[All]" dimensionUniqueName="[stores]" displayFolder="" count="0" memberValueDatatype="20" unbalanced="0"/>
    <cacheHierarchy uniqueName="[stores].[Store_Name]" caption="Store_Name" attribute="1" defaultMemberUniqueName="[stores].[Store_Name].[All]" allUniqueName="[stores].[Store_Name].[All]" dimensionUniqueName="[stores]" displayFolder="" count="0" memberValueDatatype="130" unbalanced="0"/>
    <cacheHierarchy uniqueName="[stores].[Store_City]" caption="Store_City" attribute="1" defaultMemberUniqueName="[stores].[Store_City].[All]" allUniqueName="[stores].[Store_City].[All]" dimensionUniqueName="[stores]" displayFolder="" count="0" memberValueDatatype="130" unbalanced="0"/>
    <cacheHierarchy uniqueName="[stores].[Store_Location]" caption="Store_Location" attribute="1" defaultMemberUniqueName="[stores].[Store_Location].[All]" allUniqueName="[stores].[Store_Location].[All]" dimensionUniqueName="[stores]" displayFolder="" count="0" memberValueDatatype="130" unbalanced="0"/>
    <cacheHierarchy uniqueName="[stores].[Store_Open_Date]" caption="Store_Open_Date" attribute="1" time="1" defaultMemberUniqueName="[stores].[Store_Open_Date].[All]" allUniqueName="[stores].[Store_Open_Date].[All]" dimensionUniqueName="[stores]" displayFolder="" count="0" memberValueDatatype="7" unbalanced="0"/>
    <cacheHierarchy uniqueName="[sales].[Date (Month Index)]" caption="Date (Month Index)" attribute="1" defaultMemberUniqueName="[sales].[Date (Month Index)].[All]" allUniqueName="[sales].[Date (Month Index)].[All]" dimensionUniqueName="[sales]" displayFolder="" count="0" memberValueDatatype="20" unbalanced="0" hidden="1"/>
    <cacheHierarchy uniqueName="[Measures].[Total Revenue]" caption="Total Revenue" measure="1" displayFolder="" measureGroup="sales" count="0"/>
    <cacheHierarchy uniqueName="[Measures].[Total Cost]" caption="Total Cost" measure="1" displayFolder="" measureGroup="sales" count="0"/>
    <cacheHierarchy uniqueName="[Measures].[Total Profit]" caption="Total Profit" measure="1" displayFolder="" measureGroup="sales" count="0"/>
    <cacheHierarchy uniqueName="[Measures].[Margin %]" caption="Margin %" measure="1" displayFolder="" measureGroup="sales" count="0"/>
    <cacheHierarchy uniqueName="[Measures].[Units Sold]" caption="Units Sold" measure="1" displayFolder="" measureGroup="sales" count="0"/>
    <cacheHierarchy uniqueName="[Measures].[Number of Transactions]" caption="Number of Transactions" measure="1" displayFolder="" measureGroup="sales" count="0"/>
    <cacheHierarchy uniqueName="[Measures].[Stock Value]" caption="Stock Value" measure="1" displayFolder="" measureGroup="sales" count="0" oneField="1">
      <fieldsUsage count="1">
        <fieldUsage x="0"/>
      </fieldsUsage>
    </cacheHierarchy>
    <cacheHierarchy uniqueName="[Measures].[Total Stock Units]" caption="Total Stock Units" measure="1" displayFolder="" measureGroup="sales" count="0"/>
    <cacheHierarchy uniqueName="[Measures].[Stock_to_Sales_Ratio]" caption="Stock_to_Sales_Ratio" measure="1" displayFolder="" measureGroup="inventory" count="0"/>
    <cacheHierarchy uniqueName="[Measures].[Days_of_Inventory]" caption="Days_of_Inventory" measure="1" displayFolder="" measureGroup="inventory" count="0"/>
    <cacheHierarchy uniqueName="[Measures].[__XL_Count products]" caption="__XL_Count products" measure="1" displayFolder="" measureGroup="products" count="0" hidden="1"/>
    <cacheHierarchy uniqueName="[Measures].[__XL_Count inventory]" caption="__XL_Count inventory" measure="1" displayFolder="" measureGroup="inventory" count="0" hidden="1"/>
    <cacheHierarchy uniqueName="[Measures].[__XL_Count sales]" caption="__XL_Count sales" measure="1" displayFolder="" measureGroup="sales" count="0" hidden="1"/>
    <cacheHierarchy uniqueName="[Measures].[__XL_Count stores]" caption="__XL_Count stores" measure="1" displayFolder="" measureGroup="stores" count="0" hidden="1"/>
    <cacheHierarchy uniqueName="[Measures].[__No measures defined]" caption="__No measures defined" measure="1" displayFolder="" count="0" hidden="1"/>
  </cacheHierarchies>
  <kpis count="0"/>
  <dimensions count="5">
    <dimension name="inventory" uniqueName="[inventory]" caption="inventory"/>
    <dimension measure="1" name="Measures" uniqueName="[Measures]" caption="Measures"/>
    <dimension name="products" uniqueName="[products]" caption="products"/>
    <dimension name="sales" uniqueName="[sales]" caption="sales"/>
    <dimension name="stores" uniqueName="[stores]" caption="stores"/>
  </dimensions>
  <measureGroups count="4">
    <measureGroup name="inventory" caption="inventory"/>
    <measureGroup name="products" caption="products"/>
    <measureGroup name="sales" caption="sales"/>
    <measureGroup name="stores" caption="stores"/>
  </measureGroups>
  <maps count="8">
    <map measureGroup="0" dimension="0"/>
    <map measureGroup="0" dimension="2"/>
    <map measureGroup="0" dimension="4"/>
    <map measureGroup="1" dimension="2"/>
    <map measureGroup="2" dimension="2"/>
    <map measureGroup="2" dimension="3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53FF84-EF54-4B89-A2EA-14E91BA423B0}" name="PivotTable12" cacheId="66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E77:F88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1">
    <i>
      <x v="2"/>
    </i>
    <i>
      <x v="8"/>
    </i>
    <i>
      <x v="5"/>
    </i>
    <i>
      <x v="3"/>
    </i>
    <i>
      <x v="1"/>
    </i>
    <i>
      <x v="6"/>
    </i>
    <i>
      <x v="4"/>
    </i>
    <i>
      <x/>
    </i>
    <i>
      <x v="9"/>
    </i>
    <i>
      <x v="7"/>
    </i>
    <i t="grand">
      <x/>
    </i>
  </rowItems>
  <colItems count="1">
    <i/>
  </colItems>
  <dataFields count="1">
    <dataField fld="1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26">
      <autoFilter ref="A1">
        <filterColumn colId="0">
          <top10 val="10" filterVal="10"/>
        </filterColumn>
      </autoFilter>
    </filter>
  </filters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016D71-CDA1-42BD-97D2-51C92268C322}" name="PivotTable6" cacheId="1" applyNumberFormats="0" applyBorderFormats="0" applyFontFormats="0" applyPatternFormats="0" applyAlignmentFormats="0" applyWidthHeightFormats="1" dataCaption="Values" tag="c24117b7-347a-4387-be4b-464442167e15" updatedVersion="8" minRefreshableVersion="3" useAutoFormatting="1" itemPrintTitles="1" createdVersion="8" indent="0" outline="1" outlineData="1" multipleFieldFilters="0">
  <location ref="F2:F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D228B0-35B7-4219-9C64-B3A21D9E2585}" name="PivotTable14" cacheId="7" applyNumberFormats="0" applyBorderFormats="0" applyFontFormats="0" applyPatternFormats="0" applyAlignmentFormats="0" applyWidthHeightFormats="1" dataCaption="Values" tag="3c36b757-e414-401c-a4dd-5d88eccaca05" updatedVersion="8" minRefreshableVersion="3" useAutoFormatting="1" itemPrintTitles="1" createdVersion="8" indent="0" outline="1" outlineData="1" multipleFieldFilters="0">
  <location ref="D5:D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63A650-6CB6-4636-91D1-4FE9707008FB}" name="PivotTable3" cacheId="2" applyNumberFormats="0" applyBorderFormats="0" applyFontFormats="0" applyPatternFormats="0" applyAlignmentFormats="0" applyWidthHeightFormats="1" dataCaption="Values" tag="41d110c8-d848-4a06-b666-4c17fe0ee1df" updatedVersion="8" minRefreshableVersion="3" useAutoFormatting="1" itemPrintTitles="1" createdVersion="8" indent="0" outline="1" outlineData="1" multipleFieldFilters="0">
  <location ref="D2:D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A1BC08-C60A-4AEC-9060-CCB4C73BEE33}" name="PivotTable13" cacheId="6" applyNumberFormats="0" applyBorderFormats="0" applyFontFormats="0" applyPatternFormats="0" applyAlignmentFormats="0" applyWidthHeightFormats="1" dataCaption="Values" tag="7419bdc8-bcc5-40a5-8c25-d49a668798d0" updatedVersion="8" minRefreshableVersion="3" useAutoFormatting="1" itemPrintTitles="1" createdVersion="8" indent="0" outline="1" outlineData="1" multipleFieldFilters="0">
  <location ref="B5:B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663604-0B98-44CA-872F-405B887A843B}" name="PivotTable2" cacheId="3" applyNumberFormats="0" applyBorderFormats="0" applyFontFormats="0" applyPatternFormats="0" applyAlignmentFormats="0" applyWidthHeightFormats="1" dataCaption="Values" tag="f51949c1-f4f5-4ffc-a01e-89b2c5d95ad1" updatedVersion="8" minRefreshableVersion="3" useAutoFormatting="1" itemPrintTitles="1" createdVersion="8" indent="0" outline="1" outlineData="1" multipleFieldFilters="0">
  <location ref="B2:B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 numFmtId="43"/>
  </dataFields>
  <formats count="1">
    <format dxfId="0">
      <pivotArea outline="0" collapsedLevelsAreSubtotals="1" fieldPosition="0"/>
    </format>
  </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10C311-320E-4DBA-8AC2-CED2C2A4865F}" name="PivotTable9" cacheId="5" applyNumberFormats="0" applyBorderFormats="0" applyFontFormats="0" applyPatternFormats="0" applyAlignmentFormats="0" applyWidthHeightFormats="1" dataCaption="Values" tag="d3393370-3e97-460d-bcde-c15e1ddff20a" updatedVersion="8" minRefreshableVersion="3" useAutoFormatting="1" itemPrintTitles="1" createdVersion="8" indent="0" outline="1" outlineData="1" multipleFieldFilters="0" chartFormat="7">
  <location ref="B35:C46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1">
    <i>
      <x v="4"/>
    </i>
    <i>
      <x v="8"/>
    </i>
    <i>
      <x v="2"/>
    </i>
    <i>
      <x/>
    </i>
    <i>
      <x v="1"/>
    </i>
    <i>
      <x v="7"/>
    </i>
    <i>
      <x v="6"/>
    </i>
    <i>
      <x v="3"/>
    </i>
    <i>
      <x v="5"/>
    </i>
    <i>
      <x v="9"/>
    </i>
    <i t="grand">
      <x/>
    </i>
  </rowItems>
  <colItems count="1">
    <i/>
  </colItems>
  <dataFields count="1">
    <dataField fld="1" subtotal="count" baseField="0" baseItem="0" numFmtId="3"/>
  </dataFields>
  <formats count="3">
    <format dxfId="3">
      <pivotArea collapsedLevelsAreSubtotals="1" fieldPosition="0">
        <references count="1">
          <reference field="0" count="1">
            <x v="2"/>
          </reference>
        </references>
      </pivotArea>
    </format>
    <format dxfId="2">
      <pivotArea dataOnly="0" labelOnly="1" outline="0" axis="axisValues" fieldPosition="0"/>
    </format>
    <format dxfId="1">
      <pivotArea outline="0" collapsedLevelsAreSubtotals="1" fieldPosition="0"/>
    </format>
  </format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20">
      <autoFilter ref="A1">
        <filterColumn colId="0">
          <top10 val="10" filterVal="10"/>
        </filterColumn>
      </autoFilter>
    </filter>
  </filters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4D7181-18DA-4487-98B1-1D0BC5E41769}" name="PivotTable10" cacheId="6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B77:C234" firstHeaderRow="1" firstDataRow="1" firstDataCol="1"/>
  <pivotFields count="2">
    <pivotField axis="axisRow" allDrilled="1" subtotalTop="0" showAll="0" sortType="descending" defaultSubtotal="0" defaultAttributeDrillState="1">
      <items count="15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57">
    <i>
      <x v="38"/>
    </i>
    <i>
      <x v="111"/>
    </i>
    <i>
      <x v="89"/>
    </i>
    <i>
      <x v="42"/>
    </i>
    <i>
      <x v="16"/>
    </i>
    <i>
      <x v="94"/>
    </i>
    <i>
      <x v="77"/>
    </i>
    <i>
      <x v="13"/>
    </i>
    <i>
      <x v="116"/>
    </i>
    <i>
      <x v="109"/>
    </i>
    <i>
      <x v="133"/>
    </i>
    <i>
      <x v="10"/>
    </i>
    <i>
      <x v="73"/>
    </i>
    <i>
      <x v="75"/>
    </i>
    <i>
      <x v="9"/>
    </i>
    <i>
      <x v="83"/>
    </i>
    <i>
      <x v="45"/>
    </i>
    <i>
      <x v="129"/>
    </i>
    <i>
      <x v="51"/>
    </i>
    <i>
      <x v="102"/>
    </i>
    <i>
      <x v="104"/>
    </i>
    <i>
      <x v="95"/>
    </i>
    <i>
      <x v="57"/>
    </i>
    <i>
      <x v="149"/>
    </i>
    <i>
      <x v="18"/>
    </i>
    <i>
      <x v="22"/>
    </i>
    <i>
      <x v="19"/>
    </i>
    <i>
      <x v="46"/>
    </i>
    <i>
      <x v="11"/>
    </i>
    <i>
      <x v="103"/>
    </i>
    <i>
      <x v="97"/>
    </i>
    <i>
      <x v="72"/>
    </i>
    <i>
      <x v="3"/>
    </i>
    <i>
      <x v="82"/>
    </i>
    <i>
      <x v="1"/>
    </i>
    <i>
      <x v="15"/>
    </i>
    <i>
      <x v="110"/>
    </i>
    <i>
      <x v="144"/>
    </i>
    <i>
      <x v="121"/>
    </i>
    <i>
      <x v="23"/>
    </i>
    <i>
      <x v="24"/>
    </i>
    <i>
      <x v="141"/>
    </i>
    <i>
      <x v="34"/>
    </i>
    <i>
      <x v="20"/>
    </i>
    <i>
      <x v="50"/>
    </i>
    <i>
      <x v="146"/>
    </i>
    <i>
      <x v="126"/>
    </i>
    <i>
      <x v="2"/>
    </i>
    <i>
      <x v="135"/>
    </i>
    <i>
      <x v="136"/>
    </i>
    <i>
      <x v="85"/>
    </i>
    <i>
      <x v="26"/>
    </i>
    <i>
      <x v="5"/>
    </i>
    <i>
      <x v="58"/>
    </i>
    <i>
      <x v="87"/>
    </i>
    <i>
      <x v="71"/>
    </i>
    <i>
      <x v="134"/>
    </i>
    <i>
      <x v="63"/>
    </i>
    <i>
      <x v="98"/>
    </i>
    <i>
      <x v="41"/>
    </i>
    <i>
      <x v="37"/>
    </i>
    <i>
      <x v="64"/>
    </i>
    <i>
      <x v="28"/>
    </i>
    <i>
      <x v="93"/>
    </i>
    <i>
      <x v="80"/>
    </i>
    <i>
      <x v="4"/>
    </i>
    <i>
      <x v="67"/>
    </i>
    <i>
      <x v="62"/>
    </i>
    <i>
      <x v="66"/>
    </i>
    <i>
      <x v="88"/>
    </i>
    <i>
      <x v="122"/>
    </i>
    <i>
      <x v="56"/>
    </i>
    <i>
      <x v="120"/>
    </i>
    <i>
      <x v="105"/>
    </i>
    <i>
      <x v="61"/>
    </i>
    <i>
      <x v="140"/>
    </i>
    <i>
      <x v="145"/>
    </i>
    <i>
      <x v="35"/>
    </i>
    <i>
      <x v="125"/>
    </i>
    <i>
      <x v="115"/>
    </i>
    <i>
      <x v="47"/>
    </i>
    <i>
      <x v="113"/>
    </i>
    <i>
      <x v="112"/>
    </i>
    <i>
      <x v="27"/>
    </i>
    <i>
      <x v="53"/>
    </i>
    <i>
      <x v="99"/>
    </i>
    <i>
      <x v="79"/>
    </i>
    <i>
      <x v="137"/>
    </i>
    <i>
      <x/>
    </i>
    <i>
      <x v="151"/>
    </i>
    <i>
      <x v="36"/>
    </i>
    <i>
      <x v="48"/>
    </i>
    <i>
      <x v="81"/>
    </i>
    <i>
      <x v="128"/>
    </i>
    <i>
      <x v="74"/>
    </i>
    <i>
      <x v="117"/>
    </i>
    <i>
      <x v="138"/>
    </i>
    <i>
      <x v="123"/>
    </i>
    <i>
      <x v="127"/>
    </i>
    <i>
      <x v="70"/>
    </i>
    <i>
      <x v="100"/>
    </i>
    <i>
      <x v="14"/>
    </i>
    <i>
      <x v="143"/>
    </i>
    <i>
      <x v="12"/>
    </i>
    <i>
      <x v="142"/>
    </i>
    <i>
      <x v="147"/>
    </i>
    <i>
      <x v="108"/>
    </i>
    <i>
      <x v="90"/>
    </i>
    <i>
      <x v="21"/>
    </i>
    <i>
      <x v="32"/>
    </i>
    <i>
      <x v="44"/>
    </i>
    <i>
      <x v="65"/>
    </i>
    <i>
      <x v="92"/>
    </i>
    <i>
      <x v="153"/>
    </i>
    <i>
      <x v="84"/>
    </i>
    <i>
      <x v="118"/>
    </i>
    <i>
      <x v="96"/>
    </i>
    <i>
      <x v="114"/>
    </i>
    <i>
      <x v="119"/>
    </i>
    <i>
      <x v="49"/>
    </i>
    <i>
      <x v="148"/>
    </i>
    <i>
      <x v="155"/>
    </i>
    <i>
      <x v="33"/>
    </i>
    <i>
      <x v="7"/>
    </i>
    <i>
      <x v="139"/>
    </i>
    <i>
      <x v="43"/>
    </i>
    <i>
      <x v="8"/>
    </i>
    <i>
      <x v="152"/>
    </i>
    <i>
      <x v="69"/>
    </i>
    <i>
      <x v="52"/>
    </i>
    <i>
      <x v="107"/>
    </i>
    <i>
      <x v="101"/>
    </i>
    <i>
      <x v="124"/>
    </i>
    <i>
      <x v="86"/>
    </i>
    <i>
      <x v="17"/>
    </i>
    <i>
      <x v="91"/>
    </i>
    <i>
      <x v="54"/>
    </i>
    <i>
      <x v="131"/>
    </i>
    <i>
      <x v="132"/>
    </i>
    <i>
      <x v="39"/>
    </i>
    <i>
      <x v="31"/>
    </i>
    <i>
      <x v="40"/>
    </i>
    <i>
      <x v="130"/>
    </i>
    <i>
      <x v="6"/>
    </i>
    <i>
      <x v="60"/>
    </i>
    <i>
      <x v="59"/>
    </i>
    <i>
      <x v="29"/>
    </i>
    <i>
      <x v="106"/>
    </i>
    <i>
      <x v="68"/>
    </i>
    <i>
      <x v="30"/>
    </i>
    <i>
      <x v="25"/>
    </i>
    <i>
      <x v="76"/>
    </i>
    <i>
      <x v="154"/>
    </i>
    <i>
      <x v="55"/>
    </i>
    <i>
      <x v="150"/>
    </i>
    <i>
      <x v="78"/>
    </i>
    <i t="grand">
      <x/>
    </i>
  </rowItems>
  <colItems count="1">
    <i/>
  </colItems>
  <dataFields count="1">
    <dataField fld="1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1226C5E-3282-4A81-87A0-3741A79CF33E}" name="PivotTable5" cacheId="3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H54:I71" firstHeaderRow="1" firstDataRow="1" firstDataCol="1"/>
  <pivotFields count="2">
    <pivotField axis="axisRow" allDrilled="1" subtotalTop="0" showAll="0" sortType="de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7">
    <i>
      <x v="1"/>
    </i>
    <i>
      <x/>
    </i>
    <i>
      <x v="2"/>
    </i>
    <i>
      <x v="15"/>
    </i>
    <i>
      <x v="13"/>
    </i>
    <i>
      <x v="10"/>
    </i>
    <i>
      <x v="8"/>
    </i>
    <i>
      <x v="3"/>
    </i>
    <i>
      <x v="7"/>
    </i>
    <i>
      <x v="4"/>
    </i>
    <i>
      <x v="14"/>
    </i>
    <i>
      <x v="11"/>
    </i>
    <i>
      <x v="12"/>
    </i>
    <i>
      <x v="5"/>
    </i>
    <i>
      <x v="9"/>
    </i>
    <i>
      <x v="6"/>
    </i>
    <i t="grand">
      <x/>
    </i>
  </rowItems>
  <colItems count="1">
    <i/>
  </colItems>
  <dataFields count="1">
    <dataField fld="1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78C578-9006-4831-A0E8-D719C73933A8}" name="PivotTable1" cacheId="4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H35:I41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1"/>
    </i>
    <i>
      <x/>
    </i>
    <i>
      <x v="2"/>
    </i>
    <i>
      <x v="4"/>
    </i>
    <i>
      <x v="3"/>
    </i>
    <i t="grand">
      <x/>
    </i>
  </rowItems>
  <colItems count="1">
    <i/>
  </colItems>
  <dataFields count="1">
    <dataField fld="1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3" iMeasureHier="27">
      <autoFilter ref="A1">
        <filterColumn colId="0">
          <top10 val="5" filterVal="5"/>
        </filterColumn>
      </autoFilter>
    </filter>
  </filters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313F91-9A4C-43B3-97F1-84A8A6440ED4}" name="PivotTable17" cacheId="10" applyNumberFormats="0" applyBorderFormats="0" applyFontFormats="0" applyPatternFormats="0" applyAlignmentFormats="0" applyWidthHeightFormats="1" dataCaption="Values" tag="c1d03310-ab3c-437b-bf1b-cf8bda95ba1c" updatedVersion="8" minRefreshableVersion="3" useAutoFormatting="1" itemPrintTitles="1" createdVersion="8" indent="0" outline="1" outlineData="1" multipleFieldFilters="0">
  <location ref="J5:J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en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B26CFC-B8F6-4918-B29D-7F608235B099}" name="PivotTable16" cacheId="9" applyNumberFormats="0" applyBorderFormats="0" applyFontFormats="0" applyPatternFormats="0" applyAlignmentFormats="0" applyWidthHeightFormats="1" dataCaption="Values" tag="09b230b5-4e2f-4113-ad31-34ca23f0f77e" updatedVersion="8" minRefreshableVersion="3" useAutoFormatting="1" itemPrintTitles="1" createdVersion="8" indent="0" outline="1" outlineData="1" multipleFieldFilters="0">
  <location ref="H5:H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invent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49BECE-49F6-4D4F-B385-C3461EF54EB4}" name="PivotTable8" cacheId="4" applyNumberFormats="0" applyBorderFormats="0" applyFontFormats="0" applyPatternFormats="0" applyAlignmentFormats="0" applyWidthHeightFormats="1" dataCaption="Values" tag="057f33e6-2332-4648-955e-b5123bd1a231" updatedVersion="8" minRefreshableVersion="3" useAutoFormatting="1" subtotalHiddenItems="1" itemPrintTitles="1" createdVersion="8" indent="0" outline="1" outlineData="1" multipleFieldFilters="0" chartFormat="14">
  <location ref="E35:F48" firstHeaderRow="1" firstDataRow="1" firstDataCol="1"/>
  <pivotFields count="2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1"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fld="1" subtotal="count" baseField="0" baseItem="0" numFmtId="3"/>
  </dataFields>
  <chartFormats count="1">
    <chartFormat chart="11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317B15-8534-41D6-B66D-183B6D0FE4D3}" name="PivotTable15" cacheId="8" applyNumberFormats="0" applyBorderFormats="0" applyFontFormats="0" applyPatternFormats="0" applyAlignmentFormats="0" applyWidthHeightFormats="1" dataCaption="Values" tag="e46d2813-75fb-4e8c-b840-62d92d9ac087" updatedVersion="8" minRefreshableVersion="3" useAutoFormatting="1" itemPrintTitles="1" createdVersion="8" indent="0" outline="1" outlineData="1" multipleFieldFilters="0">
  <location ref="F5:F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DBE026-2B4B-4FBA-A299-A8B91748E2EC}" name="PivotTable7" cacheId="0" applyNumberFormats="0" applyBorderFormats="0" applyFontFormats="0" applyPatternFormats="0" applyAlignmentFormats="0" applyWidthHeightFormats="1" dataCaption="Values" tag="3a130563-41f5-4269-8b77-b9c46d8fad57" updatedVersion="8" minRefreshableVersion="3" useAutoFormatting="1" itemPrintTitles="1" createdVersion="8" indent="0" outline="1" outlineData="1" multipleFieldFilters="0">
  <location ref="H2:H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/>
  </dataField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5" Type="http://schemas.openxmlformats.org/officeDocument/2006/relationships/pivotTable" Target="../pivotTables/pivotTable1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openxmlformats.org/officeDocument/2006/relationships/pivotTable" Target="../pivotTables/pivotTable1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641D3C-C537-4A13-9B89-4B10495C5E62}">
  <sheetPr>
    <tabColor rgb="FF9B6FED"/>
  </sheetPr>
  <dimension ref="E19"/>
  <sheetViews>
    <sheetView showGridLines="0" tabSelected="1" workbookViewId="0">
      <selection sqref="A1:A1048576"/>
    </sheetView>
  </sheetViews>
  <sheetFormatPr defaultRowHeight="14.4" x14ac:dyDescent="0.3"/>
  <sheetData>
    <row r="19" spans="5:5" ht="16.8" x14ac:dyDescent="0.4">
      <c r="E19" s="3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893BD5-17E2-48B4-9A66-53304D2B85ED}">
  <sheetPr>
    <tabColor rgb="FF2B9FED"/>
  </sheetPr>
  <dimension ref="E19"/>
  <sheetViews>
    <sheetView showGridLines="0" workbookViewId="0">
      <selection activeCell="I30" sqref="I30"/>
    </sheetView>
  </sheetViews>
  <sheetFormatPr defaultRowHeight="14.4" x14ac:dyDescent="0.3"/>
  <sheetData>
    <row r="19" spans="5:5" ht="16.8" x14ac:dyDescent="0.4">
      <c r="E19" s="3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08B48B-C582-432F-80C5-5EA9177C5279}">
  <dimension ref="B2:L234"/>
  <sheetViews>
    <sheetView topLeftCell="A73" workbookViewId="0">
      <selection activeCell="H77" sqref="H77:I87"/>
    </sheetView>
  </sheetViews>
  <sheetFormatPr defaultRowHeight="14.4" x14ac:dyDescent="0.3"/>
  <cols>
    <col min="2" max="2" width="23.5546875" bestFit="1" customWidth="1"/>
    <col min="3" max="3" width="11" bestFit="1" customWidth="1"/>
    <col min="4" max="4" width="15" bestFit="1" customWidth="1"/>
    <col min="5" max="5" width="19.33203125" bestFit="1" customWidth="1"/>
    <col min="6" max="6" width="10.77734375" bestFit="1" customWidth="1"/>
    <col min="7" max="7" width="10" bestFit="1" customWidth="1"/>
    <col min="8" max="8" width="12.77734375" bestFit="1" customWidth="1"/>
    <col min="9" max="9" width="15" bestFit="1" customWidth="1"/>
    <col min="10" max="10" width="15.88671875" bestFit="1" customWidth="1"/>
    <col min="11" max="14" width="10" bestFit="1" customWidth="1"/>
    <col min="15" max="15" width="11" bestFit="1" customWidth="1"/>
  </cols>
  <sheetData>
    <row r="2" spans="2:11" x14ac:dyDescent="0.3">
      <c r="B2" t="s">
        <v>0</v>
      </c>
      <c r="D2" t="s">
        <v>1</v>
      </c>
      <c r="F2" t="s">
        <v>2</v>
      </c>
      <c r="H2" t="s">
        <v>3</v>
      </c>
    </row>
    <row r="3" spans="2:11" x14ac:dyDescent="0.3">
      <c r="B3" s="7">
        <v>9862933.2499999441</v>
      </c>
      <c r="C3" s="5" t="str">
        <f>"$"&amp;ROUND(GETPIVOTDATA("[Measures].[Total Revenue]",Data!$B$2)/1000000,2)&amp;"M"</f>
        <v>$9,86M</v>
      </c>
      <c r="D3">
        <v>5556827.2700000238</v>
      </c>
      <c r="E3" s="5" t="str">
        <f>"$"&amp;ROUND(GETPIVOTDATA("[Measures].[Total Cost]",Data!$D$2)/1000000,2)&amp;"M"</f>
        <v>$5,56M</v>
      </c>
      <c r="F3">
        <v>4306105.9799999204</v>
      </c>
      <c r="G3" s="2" t="str">
        <f>"$"&amp;ROUND(GETPIVOTDATA("[Measures].[Total Profit]",Data!$F$3)/1000000,2)&amp;"M"</f>
        <v>$4,31M</v>
      </c>
      <c r="H3">
        <v>0.43659486187843205</v>
      </c>
      <c r="I3" t="str">
        <f>ROUND(GETPIVOTDATA("[Measures].[Margin %]",Data!$H$3)*100,1)&amp;"%"</f>
        <v>43,7%</v>
      </c>
    </row>
    <row r="5" spans="2:11" x14ac:dyDescent="0.3">
      <c r="B5" t="s">
        <v>28</v>
      </c>
      <c r="D5" t="s">
        <v>29</v>
      </c>
      <c r="F5" t="s">
        <v>30</v>
      </c>
      <c r="H5" t="s">
        <v>31</v>
      </c>
      <c r="J5" t="s">
        <v>32</v>
      </c>
    </row>
    <row r="6" spans="2:11" x14ac:dyDescent="0.3">
      <c r="B6">
        <v>567270</v>
      </c>
      <c r="C6" s="5" t="str">
        <f>ROUND(GETPIVOTDATA("[Measures].[Units Sold]",$B$5)/1000,0)&amp;"K"</f>
        <v>567K</v>
      </c>
      <c r="D6">
        <v>338993</v>
      </c>
      <c r="E6" s="5" t="str">
        <f>ROUND(GETPIVOTDATA("[Measures].[Total Stock Units]",$D$5)/1000,0)&amp;"K"</f>
        <v>339K</v>
      </c>
      <c r="F6">
        <v>3121214.9299999997</v>
      </c>
      <c r="G6" s="2" t="str">
        <f>"$"&amp;ROUND(GETPIVOTDATA("[Measures].[Stock Value]",$F$5)/1000000,2)&amp;"M"</f>
        <v>$3,12M</v>
      </c>
      <c r="H6">
        <v>0.59758668711548291</v>
      </c>
      <c r="I6" s="8">
        <f>GETPIVOTDATA("[Measures].[Stock_to_Sales_Ratio]",$H$5)</f>
        <v>0.59758668711548291</v>
      </c>
      <c r="J6">
        <v>218.11914079715126</v>
      </c>
      <c r="K6" s="9">
        <f>GETPIVOTDATA("[Measures].[Days_of_Inventory]",$J$5)</f>
        <v>218.11914079715126</v>
      </c>
    </row>
    <row r="35" spans="2:12" x14ac:dyDescent="0.3">
      <c r="B35" s="1" t="s">
        <v>4</v>
      </c>
      <c r="C35" s="4" t="s">
        <v>0</v>
      </c>
      <c r="E35" s="1" t="s">
        <v>4</v>
      </c>
      <c r="F35" t="s">
        <v>0</v>
      </c>
      <c r="H35" s="1" t="s">
        <v>4</v>
      </c>
      <c r="I35" t="s">
        <v>29</v>
      </c>
      <c r="K35" t="s">
        <v>49</v>
      </c>
      <c r="L35" t="s">
        <v>51</v>
      </c>
    </row>
    <row r="36" spans="2:12" x14ac:dyDescent="0.3">
      <c r="B36" s="6" t="s">
        <v>22</v>
      </c>
      <c r="C36" s="4">
        <v>231910.47000000041</v>
      </c>
      <c r="E36" s="6" t="s">
        <v>6</v>
      </c>
      <c r="F36" s="4">
        <v>835079.92999998759</v>
      </c>
      <c r="H36" s="6" t="s">
        <v>34</v>
      </c>
      <c r="I36" s="10">
        <v>32985</v>
      </c>
      <c r="J36" s="11"/>
      <c r="K36" t="str">
        <f>H36</f>
        <v>Arts &amp; Crafts</v>
      </c>
      <c r="L36" s="12">
        <f>GETPIVOTDATA("[Measures].[Total Stock Units]",$H$35,"[products].[Product_Category]","[products].[Product_Category].&amp;[Arts &amp; Crafts]")/1000</f>
        <v>32.984999999999999</v>
      </c>
    </row>
    <row r="37" spans="2:12" x14ac:dyDescent="0.3">
      <c r="B37" s="6" t="s">
        <v>26</v>
      </c>
      <c r="C37" s="4">
        <v>169598.74999999872</v>
      </c>
      <c r="E37" s="6" t="s">
        <v>7</v>
      </c>
      <c r="F37" s="4">
        <v>763977.04999998247</v>
      </c>
      <c r="H37" s="6" t="s">
        <v>33</v>
      </c>
      <c r="I37" s="10">
        <v>31491</v>
      </c>
      <c r="K37" t="str">
        <f t="shared" ref="K37:K40" si="0">H37</f>
        <v>Action Figures</v>
      </c>
      <c r="L37" s="12">
        <f>GETPIVOTDATA("[Measures].[Total Stock Units]",$H$35,"[products].[Product_Category]","[products].[Product_Category].&amp;[Action Figures]")/1000</f>
        <v>31.491</v>
      </c>
    </row>
    <row r="38" spans="2:12" x14ac:dyDescent="0.3">
      <c r="B38" s="6" t="s">
        <v>20</v>
      </c>
      <c r="C38" s="4">
        <v>167521.67999999935</v>
      </c>
      <c r="E38" s="6" t="s">
        <v>8</v>
      </c>
      <c r="F38" s="4">
        <v>843262.99999998487</v>
      </c>
      <c r="H38" s="6" t="s">
        <v>35</v>
      </c>
      <c r="I38" s="10">
        <v>29184</v>
      </c>
      <c r="K38" t="str">
        <f t="shared" si="0"/>
        <v>Baby &amp; Toddler</v>
      </c>
      <c r="L38" s="12">
        <f>GETPIVOTDATA("[Measures].[Total Stock Units]",$H$35,"[products].[Product_Category]","[products].[Product_Category].&amp;[Baby &amp; Toddler]")/1000</f>
        <v>29.184000000000001</v>
      </c>
    </row>
    <row r="39" spans="2:12" x14ac:dyDescent="0.3">
      <c r="B39" s="6" t="s">
        <v>18</v>
      </c>
      <c r="C39" s="4">
        <v>147237.96000000028</v>
      </c>
      <c r="E39" s="6" t="s">
        <v>9</v>
      </c>
      <c r="F39" s="4">
        <v>808096.99999998393</v>
      </c>
      <c r="H39" s="6" t="s">
        <v>48</v>
      </c>
      <c r="I39" s="10">
        <v>28762</v>
      </c>
      <c r="K39" t="str">
        <f t="shared" si="0"/>
        <v>Toy Vehicles</v>
      </c>
      <c r="L39" s="12">
        <f>GETPIVOTDATA("[Measures].[Total Stock Units]",$H$35,"[products].[Product_Category]","[products].[Product_Category].&amp;[Toy Vehicles]")/1000</f>
        <v>28.762</v>
      </c>
    </row>
    <row r="40" spans="2:12" x14ac:dyDescent="0.3">
      <c r="B40" s="6" t="s">
        <v>19</v>
      </c>
      <c r="C40" s="4">
        <v>146865.07999999987</v>
      </c>
      <c r="E40" s="6" t="s">
        <v>10</v>
      </c>
      <c r="F40" s="4">
        <v>841799.80999998457</v>
      </c>
      <c r="H40" s="6" t="s">
        <v>46</v>
      </c>
      <c r="I40" s="10">
        <v>26897</v>
      </c>
      <c r="K40" t="str">
        <f t="shared" si="0"/>
        <v>Puzzles</v>
      </c>
      <c r="L40" s="12">
        <f>GETPIVOTDATA("[Measures].[Total Stock Units]",$H$35,"[products].[Product_Category]","[products].[Product_Category].&amp;[Puzzles]")/1000</f>
        <v>26.896999999999998</v>
      </c>
    </row>
    <row r="41" spans="2:12" x14ac:dyDescent="0.3">
      <c r="B41" s="6" t="s">
        <v>25</v>
      </c>
      <c r="C41" s="4">
        <v>137426.30000000086</v>
      </c>
      <c r="E41" s="6" t="s">
        <v>11</v>
      </c>
      <c r="F41" s="4">
        <v>821307.29999998549</v>
      </c>
      <c r="H41" s="6" t="s">
        <v>5</v>
      </c>
      <c r="I41" s="10">
        <v>149319</v>
      </c>
      <c r="K41" t="s">
        <v>50</v>
      </c>
      <c r="L41" s="12">
        <f>L42-GETPIVOTDATA("[Measures].[Total Stock Units]",$H$35)/1000</f>
        <v>189.67400000000001</v>
      </c>
    </row>
    <row r="42" spans="2:12" x14ac:dyDescent="0.3">
      <c r="B42" s="6" t="s">
        <v>24</v>
      </c>
      <c r="C42" s="4">
        <v>134057.44999999847</v>
      </c>
      <c r="E42" s="6" t="s">
        <v>12</v>
      </c>
      <c r="F42" s="4">
        <v>837831.86999998859</v>
      </c>
      <c r="L42" s="12">
        <f>GETPIVOTDATA("[Measures].[Total Stock Units]",$H$54)/1000</f>
        <v>338.99299999999999</v>
      </c>
    </row>
    <row r="43" spans="2:12" x14ac:dyDescent="0.3">
      <c r="B43" s="6" t="s">
        <v>21</v>
      </c>
      <c r="C43" s="4">
        <v>124283.69999999773</v>
      </c>
      <c r="E43" s="6" t="s">
        <v>13</v>
      </c>
      <c r="F43" s="4">
        <v>820523.98999998637</v>
      </c>
    </row>
    <row r="44" spans="2:12" x14ac:dyDescent="0.3">
      <c r="B44" s="6" t="s">
        <v>23</v>
      </c>
      <c r="C44" s="4">
        <v>115952.45999999825</v>
      </c>
      <c r="E44" s="6" t="s">
        <v>14</v>
      </c>
      <c r="F44" s="4">
        <v>806311.18999998248</v>
      </c>
    </row>
    <row r="45" spans="2:12" x14ac:dyDescent="0.3">
      <c r="B45" s="6" t="s">
        <v>27</v>
      </c>
      <c r="C45" s="4">
        <v>109560.2200000024</v>
      </c>
      <c r="E45" s="6" t="s">
        <v>15</v>
      </c>
      <c r="F45" s="4">
        <v>839460.78999998781</v>
      </c>
    </row>
    <row r="46" spans="2:12" x14ac:dyDescent="0.3">
      <c r="B46" s="6" t="s">
        <v>5</v>
      </c>
      <c r="C46" s="4">
        <v>1484414.0699999959</v>
      </c>
      <c r="E46" s="6" t="s">
        <v>16</v>
      </c>
      <c r="F46" s="4">
        <v>808262.06999999285</v>
      </c>
    </row>
    <row r="47" spans="2:12" x14ac:dyDescent="0.3">
      <c r="E47" s="6" t="s">
        <v>17</v>
      </c>
      <c r="F47" s="4">
        <v>837019.24999998708</v>
      </c>
    </row>
    <row r="48" spans="2:12" x14ac:dyDescent="0.3">
      <c r="E48" s="6" t="s">
        <v>5</v>
      </c>
      <c r="F48" s="4">
        <v>9862933.2499999441</v>
      </c>
    </row>
    <row r="54" spans="8:9" x14ac:dyDescent="0.3">
      <c r="H54" s="1" t="s">
        <v>4</v>
      </c>
      <c r="I54" t="s">
        <v>29</v>
      </c>
    </row>
    <row r="55" spans="8:9" x14ac:dyDescent="0.3">
      <c r="H55" s="6" t="s">
        <v>34</v>
      </c>
      <c r="I55" s="10">
        <v>32985</v>
      </c>
    </row>
    <row r="56" spans="8:9" x14ac:dyDescent="0.3">
      <c r="H56" s="6" t="s">
        <v>33</v>
      </c>
      <c r="I56" s="10">
        <v>31491</v>
      </c>
    </row>
    <row r="57" spans="8:9" x14ac:dyDescent="0.3">
      <c r="H57" s="6" t="s">
        <v>35</v>
      </c>
      <c r="I57" s="10">
        <v>29184</v>
      </c>
    </row>
    <row r="58" spans="8:9" x14ac:dyDescent="0.3">
      <c r="H58" s="6" t="s">
        <v>48</v>
      </c>
      <c r="I58" s="10">
        <v>28762</v>
      </c>
    </row>
    <row r="59" spans="8:9" x14ac:dyDescent="0.3">
      <c r="H59" s="6" t="s">
        <v>46</v>
      </c>
      <c r="I59" s="10">
        <v>26897</v>
      </c>
    </row>
    <row r="60" spans="8:9" x14ac:dyDescent="0.3">
      <c r="H60" s="6" t="s">
        <v>43</v>
      </c>
      <c r="I60" s="10">
        <v>24914</v>
      </c>
    </row>
    <row r="61" spans="8:9" x14ac:dyDescent="0.3">
      <c r="H61" s="6" t="s">
        <v>41</v>
      </c>
      <c r="I61" s="10">
        <v>21969</v>
      </c>
    </row>
    <row r="62" spans="8:9" x14ac:dyDescent="0.3">
      <c r="H62" s="6" t="s">
        <v>36</v>
      </c>
      <c r="I62" s="10">
        <v>21049</v>
      </c>
    </row>
    <row r="63" spans="8:9" x14ac:dyDescent="0.3">
      <c r="H63" s="6" t="s">
        <v>40</v>
      </c>
      <c r="I63" s="10">
        <v>20485</v>
      </c>
    </row>
    <row r="64" spans="8:9" x14ac:dyDescent="0.3">
      <c r="H64" s="6" t="s">
        <v>37</v>
      </c>
      <c r="I64" s="10">
        <v>20220</v>
      </c>
    </row>
    <row r="65" spans="2:9" x14ac:dyDescent="0.3">
      <c r="H65" s="6" t="s">
        <v>47</v>
      </c>
      <c r="I65" s="10">
        <v>19117</v>
      </c>
    </row>
    <row r="66" spans="2:9" x14ac:dyDescent="0.3">
      <c r="H66" s="6" t="s">
        <v>44</v>
      </c>
      <c r="I66" s="10">
        <v>16998</v>
      </c>
    </row>
    <row r="67" spans="2:9" x14ac:dyDescent="0.3">
      <c r="H67" s="6" t="s">
        <v>45</v>
      </c>
      <c r="I67" s="10">
        <v>16572</v>
      </c>
    </row>
    <row r="68" spans="2:9" x14ac:dyDescent="0.3">
      <c r="H68" s="6" t="s">
        <v>38</v>
      </c>
      <c r="I68" s="10">
        <v>14891</v>
      </c>
    </row>
    <row r="69" spans="2:9" x14ac:dyDescent="0.3">
      <c r="H69" s="6" t="s">
        <v>42</v>
      </c>
      <c r="I69" s="10">
        <v>11995</v>
      </c>
    </row>
    <row r="70" spans="2:9" x14ac:dyDescent="0.3">
      <c r="H70" s="6" t="s">
        <v>39</v>
      </c>
      <c r="I70" s="10">
        <v>1464</v>
      </c>
    </row>
    <row r="71" spans="2:9" x14ac:dyDescent="0.3">
      <c r="H71" s="6" t="s">
        <v>5</v>
      </c>
      <c r="I71" s="10">
        <v>338993</v>
      </c>
    </row>
    <row r="77" spans="2:9" x14ac:dyDescent="0.3">
      <c r="B77" s="1" t="s">
        <v>4</v>
      </c>
      <c r="C77" t="s">
        <v>30</v>
      </c>
      <c r="E77" s="1" t="s">
        <v>4</v>
      </c>
      <c r="F77" t="s">
        <v>30</v>
      </c>
      <c r="H77" t="s">
        <v>198</v>
      </c>
      <c r="I77" t="s">
        <v>199</v>
      </c>
    </row>
    <row r="78" spans="2:9" x14ac:dyDescent="0.3">
      <c r="B78" s="6" t="s">
        <v>20</v>
      </c>
      <c r="C78" s="10">
        <v>53383.739999999962</v>
      </c>
      <c r="E78" s="6" t="s">
        <v>20</v>
      </c>
      <c r="F78" s="10">
        <v>53383.739999999962</v>
      </c>
      <c r="H78" t="str">
        <f>E78</f>
        <v>Eco Art Kit</v>
      </c>
      <c r="I78">
        <f>ROUND(F78/1000,2)</f>
        <v>53.38</v>
      </c>
    </row>
    <row r="79" spans="2:9" x14ac:dyDescent="0.3">
      <c r="B79" s="6" t="s">
        <v>26</v>
      </c>
      <c r="C79" s="10">
        <v>50745.74000000002</v>
      </c>
      <c r="E79" s="6" t="s">
        <v>26</v>
      </c>
      <c r="F79" s="10">
        <v>50745.74000000002</v>
      </c>
      <c r="H79" t="str">
        <f t="shared" ref="H79:I87" si="1">E79</f>
        <v>Pro Board Game</v>
      </c>
      <c r="I79">
        <f t="shared" ref="I79:I87" si="2">ROUND(F79/1000,2)</f>
        <v>50.75</v>
      </c>
    </row>
    <row r="80" spans="2:9" x14ac:dyDescent="0.3">
      <c r="B80" s="6" t="s">
        <v>24</v>
      </c>
      <c r="C80" s="10">
        <v>50510.590000000033</v>
      </c>
      <c r="E80" s="6" t="s">
        <v>24</v>
      </c>
      <c r="F80" s="10">
        <v>50510.590000000033</v>
      </c>
      <c r="H80" t="str">
        <f t="shared" si="1"/>
        <v>Mini Robot</v>
      </c>
      <c r="I80">
        <f t="shared" si="2"/>
        <v>50.51</v>
      </c>
    </row>
    <row r="81" spans="2:9" x14ac:dyDescent="0.3">
      <c r="B81" s="6" t="s">
        <v>21</v>
      </c>
      <c r="C81" s="10">
        <v>42559.98000000004</v>
      </c>
      <c r="E81" s="6" t="s">
        <v>21</v>
      </c>
      <c r="F81" s="10">
        <v>42559.98000000004</v>
      </c>
      <c r="H81" t="str">
        <f t="shared" si="1"/>
        <v>Eco Science Lab</v>
      </c>
      <c r="I81">
        <f t="shared" si="2"/>
        <v>42.56</v>
      </c>
    </row>
    <row r="82" spans="2:9" x14ac:dyDescent="0.3">
      <c r="B82" s="6" t="s">
        <v>19</v>
      </c>
      <c r="C82" s="10">
        <v>41179.300000000061</v>
      </c>
      <c r="E82" s="6" t="s">
        <v>19</v>
      </c>
      <c r="F82" s="10">
        <v>41179.300000000061</v>
      </c>
      <c r="H82" t="str">
        <f t="shared" si="1"/>
        <v>Classic Board Game</v>
      </c>
      <c r="I82">
        <f t="shared" si="2"/>
        <v>41.18</v>
      </c>
    </row>
    <row r="83" spans="2:9" x14ac:dyDescent="0.3">
      <c r="B83" s="6" t="s">
        <v>139</v>
      </c>
      <c r="C83" s="10">
        <v>39145.800000000003</v>
      </c>
      <c r="E83" s="6" t="s">
        <v>139</v>
      </c>
      <c r="F83" s="10">
        <v>39145.800000000003</v>
      </c>
      <c r="H83" t="str">
        <f t="shared" si="1"/>
        <v>Neo Art Kit</v>
      </c>
      <c r="I83">
        <f t="shared" si="2"/>
        <v>39.15</v>
      </c>
    </row>
    <row r="84" spans="2:9" x14ac:dyDescent="0.3">
      <c r="B84" s="6" t="s">
        <v>23</v>
      </c>
      <c r="C84" s="10">
        <v>37956.450000000019</v>
      </c>
      <c r="E84" s="6" t="s">
        <v>23</v>
      </c>
      <c r="F84" s="10">
        <v>37956.450000000019</v>
      </c>
      <c r="H84" t="str">
        <f t="shared" si="1"/>
        <v>Mega Farm Set</v>
      </c>
      <c r="I84">
        <f t="shared" si="2"/>
        <v>37.96</v>
      </c>
    </row>
    <row r="85" spans="2:9" x14ac:dyDescent="0.3">
      <c r="B85" s="6" t="s">
        <v>64</v>
      </c>
      <c r="C85" s="10">
        <v>37355.179999999957</v>
      </c>
      <c r="E85" s="6" t="s">
        <v>64</v>
      </c>
      <c r="F85" s="10">
        <v>37355.179999999957</v>
      </c>
      <c r="H85" t="str">
        <f t="shared" si="1"/>
        <v>City Drone Toy</v>
      </c>
      <c r="I85">
        <f t="shared" si="2"/>
        <v>37.36</v>
      </c>
    </row>
    <row r="86" spans="2:9" x14ac:dyDescent="0.3">
      <c r="B86" s="6" t="s">
        <v>27</v>
      </c>
      <c r="C86" s="10">
        <v>37265.020000000048</v>
      </c>
      <c r="E86" s="6" t="s">
        <v>27</v>
      </c>
      <c r="F86" s="10">
        <v>37265.020000000048</v>
      </c>
      <c r="H86" t="str">
        <f t="shared" si="1"/>
        <v>Pro Puzzle Pack</v>
      </c>
      <c r="I86">
        <f t="shared" si="2"/>
        <v>37.270000000000003</v>
      </c>
    </row>
    <row r="87" spans="2:9" x14ac:dyDescent="0.3">
      <c r="B87" s="6" t="s">
        <v>25</v>
      </c>
      <c r="C87" s="10">
        <v>36509.35999999995</v>
      </c>
      <c r="E87" s="6" t="s">
        <v>25</v>
      </c>
      <c r="F87" s="10">
        <v>36509.35999999995</v>
      </c>
      <c r="H87" t="str">
        <f t="shared" si="1"/>
        <v>Ocean Stacking Blocks</v>
      </c>
      <c r="I87">
        <f t="shared" si="2"/>
        <v>36.51</v>
      </c>
    </row>
    <row r="88" spans="2:9" x14ac:dyDescent="0.3">
      <c r="B88" s="6" t="s">
        <v>175</v>
      </c>
      <c r="C88" s="10">
        <v>33857.789999999994</v>
      </c>
      <c r="E88" s="6" t="s">
        <v>5</v>
      </c>
      <c r="F88" s="10">
        <v>426611.16</v>
      </c>
    </row>
    <row r="89" spans="2:9" x14ac:dyDescent="0.3">
      <c r="B89" s="6" t="s">
        <v>18</v>
      </c>
      <c r="C89" s="10">
        <v>33310.139999999985</v>
      </c>
    </row>
    <row r="90" spans="2:9" x14ac:dyDescent="0.3">
      <c r="B90" s="6" t="s">
        <v>22</v>
      </c>
      <c r="C90" s="10">
        <v>31621.309999999994</v>
      </c>
    </row>
    <row r="91" spans="2:9" x14ac:dyDescent="0.3">
      <c r="B91" s="6" t="s">
        <v>122</v>
      </c>
      <c r="C91" s="10">
        <v>30481.469999999976</v>
      </c>
    </row>
    <row r="92" spans="2:9" x14ac:dyDescent="0.3">
      <c r="B92" s="6" t="s">
        <v>61</v>
      </c>
      <c r="C92" s="10">
        <v>30292.209999999988</v>
      </c>
    </row>
    <row r="93" spans="2:9" x14ac:dyDescent="0.3">
      <c r="B93" s="6" t="s">
        <v>129</v>
      </c>
      <c r="C93" s="10">
        <v>30071.879999999997</v>
      </c>
    </row>
    <row r="94" spans="2:9" x14ac:dyDescent="0.3">
      <c r="B94" s="6" t="s">
        <v>93</v>
      </c>
      <c r="C94" s="10">
        <v>30015.71</v>
      </c>
    </row>
    <row r="95" spans="2:9" x14ac:dyDescent="0.3">
      <c r="B95" s="6" t="s">
        <v>171</v>
      </c>
      <c r="C95" s="10">
        <v>28248.460000000003</v>
      </c>
    </row>
    <row r="96" spans="2:9" x14ac:dyDescent="0.3">
      <c r="B96" s="6" t="s">
        <v>99</v>
      </c>
      <c r="C96" s="10">
        <v>28164.03</v>
      </c>
    </row>
    <row r="97" spans="2:3" x14ac:dyDescent="0.3">
      <c r="B97" s="6" t="s">
        <v>147</v>
      </c>
      <c r="C97" s="10">
        <v>28048.199999999997</v>
      </c>
    </row>
    <row r="98" spans="2:3" x14ac:dyDescent="0.3">
      <c r="B98" s="6" t="s">
        <v>149</v>
      </c>
      <c r="C98" s="10">
        <v>25134.460000000006</v>
      </c>
    </row>
    <row r="99" spans="2:3" x14ac:dyDescent="0.3">
      <c r="B99" s="6" t="s">
        <v>140</v>
      </c>
      <c r="C99" s="10">
        <v>25040.5</v>
      </c>
    </row>
    <row r="100" spans="2:3" x14ac:dyDescent="0.3">
      <c r="B100" s="6" t="s">
        <v>105</v>
      </c>
      <c r="C100" s="10">
        <v>24899.150000000049</v>
      </c>
    </row>
    <row r="101" spans="2:3" x14ac:dyDescent="0.3">
      <c r="B101" s="6" t="s">
        <v>191</v>
      </c>
      <c r="C101" s="10">
        <v>24519.420000000002</v>
      </c>
    </row>
    <row r="102" spans="2:3" x14ac:dyDescent="0.3">
      <c r="B102" s="6" t="s">
        <v>68</v>
      </c>
      <c r="C102" s="10">
        <v>24465.92000000002</v>
      </c>
    </row>
    <row r="103" spans="2:3" x14ac:dyDescent="0.3">
      <c r="B103" s="6" t="s">
        <v>72</v>
      </c>
      <c r="C103" s="10">
        <v>24419.519999999986</v>
      </c>
    </row>
    <row r="104" spans="2:3" x14ac:dyDescent="0.3">
      <c r="B104" s="6" t="s">
        <v>69</v>
      </c>
      <c r="C104" s="10">
        <v>24325.759999999998</v>
      </c>
    </row>
    <row r="105" spans="2:3" x14ac:dyDescent="0.3">
      <c r="B105" s="6" t="s">
        <v>94</v>
      </c>
      <c r="C105" s="10">
        <v>24119.240000000013</v>
      </c>
    </row>
    <row r="106" spans="2:3" x14ac:dyDescent="0.3">
      <c r="B106" s="6" t="s">
        <v>62</v>
      </c>
      <c r="C106" s="10">
        <v>24098.76</v>
      </c>
    </row>
    <row r="107" spans="2:3" x14ac:dyDescent="0.3">
      <c r="B107" s="6" t="s">
        <v>148</v>
      </c>
      <c r="C107" s="10">
        <v>23966.930000000037</v>
      </c>
    </row>
    <row r="108" spans="2:3" x14ac:dyDescent="0.3">
      <c r="B108" s="6" t="s">
        <v>142</v>
      </c>
      <c r="C108" s="10">
        <v>23961.639999999985</v>
      </c>
    </row>
    <row r="109" spans="2:3" x14ac:dyDescent="0.3">
      <c r="B109" s="6" t="s">
        <v>120</v>
      </c>
      <c r="C109" s="10">
        <v>23792.860000000004</v>
      </c>
    </row>
    <row r="110" spans="2:3" x14ac:dyDescent="0.3">
      <c r="B110" s="6" t="s">
        <v>55</v>
      </c>
      <c r="C110" s="10">
        <v>23754.059999999994</v>
      </c>
    </row>
    <row r="111" spans="2:3" x14ac:dyDescent="0.3">
      <c r="B111" s="6" t="s">
        <v>128</v>
      </c>
      <c r="C111" s="10">
        <v>23642.239999999987</v>
      </c>
    </row>
    <row r="112" spans="2:3" x14ac:dyDescent="0.3">
      <c r="B112" s="6" t="s">
        <v>53</v>
      </c>
      <c r="C112" s="10">
        <v>23484.960000000003</v>
      </c>
    </row>
    <row r="113" spans="2:3" x14ac:dyDescent="0.3">
      <c r="B113" s="6" t="s">
        <v>66</v>
      </c>
      <c r="C113" s="10">
        <v>23463.990000000005</v>
      </c>
    </row>
    <row r="114" spans="2:3" x14ac:dyDescent="0.3">
      <c r="B114" s="6" t="s">
        <v>154</v>
      </c>
      <c r="C114" s="10">
        <v>23409.099999999995</v>
      </c>
    </row>
    <row r="115" spans="2:3" x14ac:dyDescent="0.3">
      <c r="B115" s="6" t="s">
        <v>186</v>
      </c>
      <c r="C115" s="10">
        <v>23384</v>
      </c>
    </row>
    <row r="116" spans="2:3" x14ac:dyDescent="0.3">
      <c r="B116" s="6" t="s">
        <v>163</v>
      </c>
      <c r="C116" s="10">
        <v>23345.960000000046</v>
      </c>
    </row>
    <row r="117" spans="2:3" x14ac:dyDescent="0.3">
      <c r="B117" s="6" t="s">
        <v>73</v>
      </c>
      <c r="C117" s="10">
        <v>23323.950000000015</v>
      </c>
    </row>
    <row r="118" spans="2:3" x14ac:dyDescent="0.3">
      <c r="B118" s="6" t="s">
        <v>74</v>
      </c>
      <c r="C118" s="10">
        <v>23079.82</v>
      </c>
    </row>
    <row r="119" spans="2:3" x14ac:dyDescent="0.3">
      <c r="B119" s="6" t="s">
        <v>183</v>
      </c>
      <c r="C119" s="10">
        <v>23056.860000000015</v>
      </c>
    </row>
    <row r="120" spans="2:3" x14ac:dyDescent="0.3">
      <c r="B120" s="6" t="s">
        <v>84</v>
      </c>
      <c r="C120" s="10">
        <v>22983.03</v>
      </c>
    </row>
    <row r="121" spans="2:3" x14ac:dyDescent="0.3">
      <c r="B121" s="6" t="s">
        <v>70</v>
      </c>
      <c r="C121" s="10">
        <v>22926.600000000006</v>
      </c>
    </row>
    <row r="122" spans="2:3" x14ac:dyDescent="0.3">
      <c r="B122" s="6" t="s">
        <v>98</v>
      </c>
      <c r="C122" s="10">
        <v>22850.730000000021</v>
      </c>
    </row>
    <row r="123" spans="2:3" x14ac:dyDescent="0.3">
      <c r="B123" s="6" t="s">
        <v>188</v>
      </c>
      <c r="C123" s="10">
        <v>22439.790000000023</v>
      </c>
    </row>
    <row r="124" spans="2:3" x14ac:dyDescent="0.3">
      <c r="B124" s="6" t="s">
        <v>168</v>
      </c>
      <c r="C124" s="10">
        <v>22252.039999999983</v>
      </c>
    </row>
    <row r="125" spans="2:3" x14ac:dyDescent="0.3">
      <c r="B125" s="6" t="s">
        <v>54</v>
      </c>
      <c r="C125" s="10">
        <v>22234.880000000001</v>
      </c>
    </row>
    <row r="126" spans="2:3" x14ac:dyDescent="0.3">
      <c r="B126" s="6" t="s">
        <v>177</v>
      </c>
      <c r="C126" s="10">
        <v>22208.639999999999</v>
      </c>
    </row>
    <row r="127" spans="2:3" x14ac:dyDescent="0.3">
      <c r="B127" s="6" t="s">
        <v>178</v>
      </c>
      <c r="C127" s="10">
        <v>22139.039999999986</v>
      </c>
    </row>
    <row r="128" spans="2:3" x14ac:dyDescent="0.3">
      <c r="B128" s="6" t="s">
        <v>131</v>
      </c>
      <c r="C128" s="10">
        <v>21976.499999999985</v>
      </c>
    </row>
    <row r="129" spans="2:3" x14ac:dyDescent="0.3">
      <c r="B129" s="6" t="s">
        <v>76</v>
      </c>
      <c r="C129" s="10">
        <v>21887.790000000008</v>
      </c>
    </row>
    <row r="130" spans="2:3" x14ac:dyDescent="0.3">
      <c r="B130" s="6" t="s">
        <v>57</v>
      </c>
      <c r="C130" s="10">
        <v>21834.449999999997</v>
      </c>
    </row>
    <row r="131" spans="2:3" x14ac:dyDescent="0.3">
      <c r="B131" s="6" t="s">
        <v>106</v>
      </c>
      <c r="C131" s="10">
        <v>21539.919999999987</v>
      </c>
    </row>
    <row r="132" spans="2:3" x14ac:dyDescent="0.3">
      <c r="B132" s="6" t="s">
        <v>133</v>
      </c>
      <c r="C132" s="10">
        <v>21332.059999999998</v>
      </c>
    </row>
    <row r="133" spans="2:3" x14ac:dyDescent="0.3">
      <c r="B133" s="6" t="s">
        <v>119</v>
      </c>
      <c r="C133" s="10">
        <v>21262.770000000033</v>
      </c>
    </row>
    <row r="134" spans="2:3" x14ac:dyDescent="0.3">
      <c r="B134" s="6" t="s">
        <v>176</v>
      </c>
      <c r="C134" s="10">
        <v>21221.410000000011</v>
      </c>
    </row>
    <row r="135" spans="2:3" x14ac:dyDescent="0.3">
      <c r="B135" s="6" t="s">
        <v>111</v>
      </c>
      <c r="C135" s="10">
        <v>21126.600000000002</v>
      </c>
    </row>
    <row r="136" spans="2:3" x14ac:dyDescent="0.3">
      <c r="B136" s="6" t="s">
        <v>143</v>
      </c>
      <c r="C136" s="10">
        <v>20888.260000000009</v>
      </c>
    </row>
    <row r="137" spans="2:3" x14ac:dyDescent="0.3">
      <c r="B137" s="6" t="s">
        <v>90</v>
      </c>
      <c r="C137" s="10">
        <v>20874.000000000004</v>
      </c>
    </row>
    <row r="138" spans="2:3" x14ac:dyDescent="0.3">
      <c r="B138" s="6" t="s">
        <v>87</v>
      </c>
      <c r="C138" s="10">
        <v>20830.590000000026</v>
      </c>
    </row>
    <row r="139" spans="2:3" x14ac:dyDescent="0.3">
      <c r="B139" s="6" t="s">
        <v>112</v>
      </c>
      <c r="C139" s="10">
        <v>20730.239999999991</v>
      </c>
    </row>
    <row r="140" spans="2:3" x14ac:dyDescent="0.3">
      <c r="B140" s="6" t="s">
        <v>78</v>
      </c>
      <c r="C140" s="10">
        <v>20707.199999999997</v>
      </c>
    </row>
    <row r="141" spans="2:3" x14ac:dyDescent="0.3">
      <c r="B141" s="6" t="s">
        <v>138</v>
      </c>
      <c r="C141" s="10">
        <v>20596.86000000003</v>
      </c>
    </row>
    <row r="142" spans="2:3" x14ac:dyDescent="0.3">
      <c r="B142" s="6" t="s">
        <v>126</v>
      </c>
      <c r="C142" s="10">
        <v>20575.28000000001</v>
      </c>
    </row>
    <row r="143" spans="2:3" x14ac:dyDescent="0.3">
      <c r="B143" s="6" t="s">
        <v>56</v>
      </c>
      <c r="C143" s="10">
        <v>20451.330000000005</v>
      </c>
    </row>
    <row r="144" spans="2:3" x14ac:dyDescent="0.3">
      <c r="B144" s="6" t="s">
        <v>115</v>
      </c>
      <c r="C144" s="10">
        <v>20344.419999999998</v>
      </c>
    </row>
    <row r="145" spans="2:3" x14ac:dyDescent="0.3">
      <c r="B145" s="6" t="s">
        <v>110</v>
      </c>
      <c r="C145" s="10">
        <v>20224.400000000009</v>
      </c>
    </row>
    <row r="146" spans="2:3" x14ac:dyDescent="0.3">
      <c r="B146" s="6" t="s">
        <v>114</v>
      </c>
      <c r="C146" s="10">
        <v>20141.200000000015</v>
      </c>
    </row>
    <row r="147" spans="2:3" x14ac:dyDescent="0.3">
      <c r="B147" s="6" t="s">
        <v>134</v>
      </c>
      <c r="C147" s="10">
        <v>20126.700000000004</v>
      </c>
    </row>
    <row r="148" spans="2:3" x14ac:dyDescent="0.3">
      <c r="B148" s="6" t="s">
        <v>164</v>
      </c>
      <c r="C148" s="10">
        <v>20058.239999999998</v>
      </c>
    </row>
    <row r="149" spans="2:3" x14ac:dyDescent="0.3">
      <c r="B149" s="6" t="s">
        <v>104</v>
      </c>
      <c r="C149" s="10">
        <v>19822.94999999999</v>
      </c>
    </row>
    <row r="150" spans="2:3" x14ac:dyDescent="0.3">
      <c r="B150" s="6" t="s">
        <v>162</v>
      </c>
      <c r="C150" s="10">
        <v>19558.07</v>
      </c>
    </row>
    <row r="151" spans="2:3" x14ac:dyDescent="0.3">
      <c r="B151" s="6" t="s">
        <v>150</v>
      </c>
      <c r="C151" s="10">
        <v>19542.850000000006</v>
      </c>
    </row>
    <row r="152" spans="2:3" x14ac:dyDescent="0.3">
      <c r="B152" s="6" t="s">
        <v>109</v>
      </c>
      <c r="C152" s="10">
        <v>19515.239999999998</v>
      </c>
    </row>
    <row r="153" spans="2:3" x14ac:dyDescent="0.3">
      <c r="B153" s="6" t="s">
        <v>182</v>
      </c>
      <c r="C153" s="10">
        <v>19422.719999999994</v>
      </c>
    </row>
    <row r="154" spans="2:3" x14ac:dyDescent="0.3">
      <c r="B154" s="6" t="s">
        <v>187</v>
      </c>
      <c r="C154" s="10">
        <v>19251.45</v>
      </c>
    </row>
    <row r="155" spans="2:3" x14ac:dyDescent="0.3">
      <c r="B155" s="6" t="s">
        <v>85</v>
      </c>
      <c r="C155" s="10">
        <v>19250.300000000003</v>
      </c>
    </row>
    <row r="156" spans="2:3" x14ac:dyDescent="0.3">
      <c r="B156" s="6" t="s">
        <v>167</v>
      </c>
      <c r="C156" s="10">
        <v>19249.5</v>
      </c>
    </row>
    <row r="157" spans="2:3" x14ac:dyDescent="0.3">
      <c r="B157" s="6" t="s">
        <v>158</v>
      </c>
      <c r="C157" s="10">
        <v>19240.740000000013</v>
      </c>
    </row>
    <row r="158" spans="2:3" x14ac:dyDescent="0.3">
      <c r="B158" s="6" t="s">
        <v>95</v>
      </c>
      <c r="C158" s="10">
        <v>19134.140000000007</v>
      </c>
    </row>
    <row r="159" spans="2:3" x14ac:dyDescent="0.3">
      <c r="B159" s="6" t="s">
        <v>156</v>
      </c>
      <c r="C159" s="10">
        <v>19042.399999999998</v>
      </c>
    </row>
    <row r="160" spans="2:3" x14ac:dyDescent="0.3">
      <c r="B160" s="6" t="s">
        <v>155</v>
      </c>
      <c r="C160" s="10">
        <v>18914.299999999992</v>
      </c>
    </row>
    <row r="161" spans="2:3" x14ac:dyDescent="0.3">
      <c r="B161" s="6" t="s">
        <v>77</v>
      </c>
      <c r="C161" s="10">
        <v>18689.040000000005</v>
      </c>
    </row>
    <row r="162" spans="2:3" x14ac:dyDescent="0.3">
      <c r="B162" s="6" t="s">
        <v>101</v>
      </c>
      <c r="C162" s="10">
        <v>18400</v>
      </c>
    </row>
    <row r="163" spans="2:3" x14ac:dyDescent="0.3">
      <c r="B163" s="6" t="s">
        <v>144</v>
      </c>
      <c r="C163" s="10">
        <v>17997.719999999994</v>
      </c>
    </row>
    <row r="164" spans="2:3" x14ac:dyDescent="0.3">
      <c r="B164" s="6" t="s">
        <v>125</v>
      </c>
      <c r="C164" s="10">
        <v>17918.190000000006</v>
      </c>
    </row>
    <row r="165" spans="2:3" x14ac:dyDescent="0.3">
      <c r="B165" s="6" t="s">
        <v>179</v>
      </c>
      <c r="C165" s="10">
        <v>17629.199999999997</v>
      </c>
    </row>
    <row r="166" spans="2:3" x14ac:dyDescent="0.3">
      <c r="B166" s="6" t="s">
        <v>52</v>
      </c>
      <c r="C166" s="10">
        <v>17519.459999999988</v>
      </c>
    </row>
    <row r="167" spans="2:3" x14ac:dyDescent="0.3">
      <c r="B167" s="6" t="s">
        <v>193</v>
      </c>
      <c r="C167" s="10">
        <v>17484.54</v>
      </c>
    </row>
    <row r="168" spans="2:3" x14ac:dyDescent="0.3">
      <c r="B168" s="6" t="s">
        <v>86</v>
      </c>
      <c r="C168" s="10">
        <v>17436.25</v>
      </c>
    </row>
    <row r="169" spans="2:3" x14ac:dyDescent="0.3">
      <c r="B169" s="6" t="s">
        <v>96</v>
      </c>
      <c r="C169" s="10">
        <v>17010.54</v>
      </c>
    </row>
    <row r="170" spans="2:3" x14ac:dyDescent="0.3">
      <c r="B170" s="6" t="s">
        <v>127</v>
      </c>
      <c r="C170" s="10">
        <v>16933.949999999993</v>
      </c>
    </row>
    <row r="171" spans="2:3" x14ac:dyDescent="0.3">
      <c r="B171" s="6" t="s">
        <v>170</v>
      </c>
      <c r="C171" s="10">
        <v>16910.750000000004</v>
      </c>
    </row>
    <row r="172" spans="2:3" x14ac:dyDescent="0.3">
      <c r="B172" s="6" t="s">
        <v>121</v>
      </c>
      <c r="C172" s="10">
        <v>16460.429999999997</v>
      </c>
    </row>
    <row r="173" spans="2:3" x14ac:dyDescent="0.3">
      <c r="B173" s="6" t="s">
        <v>159</v>
      </c>
      <c r="C173" s="10">
        <v>16430.700000000008</v>
      </c>
    </row>
    <row r="174" spans="2:3" x14ac:dyDescent="0.3">
      <c r="B174" s="6" t="s">
        <v>180</v>
      </c>
      <c r="C174" s="10">
        <v>16313.169999999998</v>
      </c>
    </row>
    <row r="175" spans="2:3" x14ac:dyDescent="0.3">
      <c r="B175" s="6" t="s">
        <v>165</v>
      </c>
      <c r="C175" s="10">
        <v>16167.690000000004</v>
      </c>
    </row>
    <row r="176" spans="2:3" x14ac:dyDescent="0.3">
      <c r="B176" s="6" t="s">
        <v>169</v>
      </c>
      <c r="C176" s="10">
        <v>16080.119999999994</v>
      </c>
    </row>
    <row r="177" spans="2:3" x14ac:dyDescent="0.3">
      <c r="B177" s="6" t="s">
        <v>118</v>
      </c>
      <c r="C177" s="10">
        <v>15915.130000000003</v>
      </c>
    </row>
    <row r="178" spans="2:3" x14ac:dyDescent="0.3">
      <c r="B178" s="6" t="s">
        <v>145</v>
      </c>
      <c r="C178" s="10">
        <v>15912</v>
      </c>
    </row>
    <row r="179" spans="2:3" x14ac:dyDescent="0.3">
      <c r="B179" s="6" t="s">
        <v>65</v>
      </c>
      <c r="C179" s="10">
        <v>15863.760000000011</v>
      </c>
    </row>
    <row r="180" spans="2:3" x14ac:dyDescent="0.3">
      <c r="B180" s="6" t="s">
        <v>185</v>
      </c>
      <c r="C180" s="10">
        <v>15852.330000000013</v>
      </c>
    </row>
    <row r="181" spans="2:3" x14ac:dyDescent="0.3">
      <c r="B181" s="6" t="s">
        <v>63</v>
      </c>
      <c r="C181" s="10">
        <v>15778.319999999994</v>
      </c>
    </row>
    <row r="182" spans="2:3" x14ac:dyDescent="0.3">
      <c r="B182" s="6" t="s">
        <v>184</v>
      </c>
      <c r="C182" s="10">
        <v>15580.500000000002</v>
      </c>
    </row>
    <row r="183" spans="2:3" x14ac:dyDescent="0.3">
      <c r="B183" s="6" t="s">
        <v>189</v>
      </c>
      <c r="C183" s="10">
        <v>15521.85</v>
      </c>
    </row>
    <row r="184" spans="2:3" x14ac:dyDescent="0.3">
      <c r="B184" s="6" t="s">
        <v>153</v>
      </c>
      <c r="C184" s="10">
        <v>15464.059999999996</v>
      </c>
    </row>
    <row r="185" spans="2:3" x14ac:dyDescent="0.3">
      <c r="B185" s="6" t="s">
        <v>135</v>
      </c>
      <c r="C185" s="10">
        <v>15423.870000000006</v>
      </c>
    </row>
    <row r="186" spans="2:3" x14ac:dyDescent="0.3">
      <c r="B186" s="6" t="s">
        <v>71</v>
      </c>
      <c r="C186" s="10">
        <v>15392.129999999997</v>
      </c>
    </row>
    <row r="187" spans="2:3" x14ac:dyDescent="0.3">
      <c r="B187" s="6" t="s">
        <v>82</v>
      </c>
      <c r="C187" s="10">
        <v>15308.580000000002</v>
      </c>
    </row>
    <row r="188" spans="2:3" x14ac:dyDescent="0.3">
      <c r="B188" s="6" t="s">
        <v>92</v>
      </c>
      <c r="C188" s="10">
        <v>15271.599999999995</v>
      </c>
    </row>
    <row r="189" spans="2:3" x14ac:dyDescent="0.3">
      <c r="B189" s="6" t="s">
        <v>113</v>
      </c>
      <c r="C189" s="10">
        <v>15144.000000000002</v>
      </c>
    </row>
    <row r="190" spans="2:3" x14ac:dyDescent="0.3">
      <c r="B190" s="6" t="s">
        <v>137</v>
      </c>
      <c r="C190" s="10">
        <v>15078.960000000006</v>
      </c>
    </row>
    <row r="191" spans="2:3" x14ac:dyDescent="0.3">
      <c r="B191" s="6" t="s">
        <v>195</v>
      </c>
      <c r="C191" s="10">
        <v>15062.599999999993</v>
      </c>
    </row>
    <row r="192" spans="2:3" x14ac:dyDescent="0.3">
      <c r="B192" s="6" t="s">
        <v>130</v>
      </c>
      <c r="C192" s="10">
        <v>14926.589999999987</v>
      </c>
    </row>
    <row r="193" spans="2:3" x14ac:dyDescent="0.3">
      <c r="B193" s="6" t="s">
        <v>160</v>
      </c>
      <c r="C193" s="10">
        <v>14703</v>
      </c>
    </row>
    <row r="194" spans="2:3" x14ac:dyDescent="0.3">
      <c r="B194" s="6" t="s">
        <v>141</v>
      </c>
      <c r="C194" s="10">
        <v>14665.300000000003</v>
      </c>
    </row>
    <row r="195" spans="2:3" x14ac:dyDescent="0.3">
      <c r="B195" s="6" t="s">
        <v>157</v>
      </c>
      <c r="C195" s="10">
        <v>14469.720000000005</v>
      </c>
    </row>
    <row r="196" spans="2:3" x14ac:dyDescent="0.3">
      <c r="B196" s="6" t="s">
        <v>161</v>
      </c>
      <c r="C196" s="10">
        <v>14402.849999999997</v>
      </c>
    </row>
    <row r="197" spans="2:3" x14ac:dyDescent="0.3">
      <c r="B197" s="6" t="s">
        <v>97</v>
      </c>
      <c r="C197" s="10">
        <v>14384.200000000012</v>
      </c>
    </row>
    <row r="198" spans="2:3" x14ac:dyDescent="0.3">
      <c r="B198" s="6" t="s">
        <v>190</v>
      </c>
      <c r="C198" s="10">
        <v>14363.529999999997</v>
      </c>
    </row>
    <row r="199" spans="2:3" x14ac:dyDescent="0.3">
      <c r="B199" s="6" t="s">
        <v>197</v>
      </c>
      <c r="C199" s="10">
        <v>14289.200000000003</v>
      </c>
    </row>
    <row r="200" spans="2:3" x14ac:dyDescent="0.3">
      <c r="B200" s="6" t="s">
        <v>83</v>
      </c>
      <c r="C200" s="10">
        <v>14057.13000000001</v>
      </c>
    </row>
    <row r="201" spans="2:3" x14ac:dyDescent="0.3">
      <c r="B201" s="6" t="s">
        <v>59</v>
      </c>
      <c r="C201" s="10">
        <v>13967.150000000001</v>
      </c>
    </row>
    <row r="202" spans="2:3" x14ac:dyDescent="0.3">
      <c r="B202" s="6" t="s">
        <v>181</v>
      </c>
      <c r="C202" s="10">
        <v>13910.879999999988</v>
      </c>
    </row>
    <row r="203" spans="2:3" x14ac:dyDescent="0.3">
      <c r="B203" s="6" t="s">
        <v>91</v>
      </c>
      <c r="C203" s="10">
        <v>13779.99</v>
      </c>
    </row>
    <row r="204" spans="2:3" x14ac:dyDescent="0.3">
      <c r="B204" s="6" t="s">
        <v>60</v>
      </c>
      <c r="C204" s="10">
        <v>13630.52</v>
      </c>
    </row>
    <row r="205" spans="2:3" x14ac:dyDescent="0.3">
      <c r="B205" s="6" t="s">
        <v>194</v>
      </c>
      <c r="C205" s="10">
        <v>13600.790000000008</v>
      </c>
    </row>
    <row r="206" spans="2:3" x14ac:dyDescent="0.3">
      <c r="B206" s="6" t="s">
        <v>117</v>
      </c>
      <c r="C206" s="10">
        <v>13525.160000000005</v>
      </c>
    </row>
    <row r="207" spans="2:3" x14ac:dyDescent="0.3">
      <c r="B207" s="6" t="s">
        <v>100</v>
      </c>
      <c r="C207" s="10">
        <v>13331.999999999995</v>
      </c>
    </row>
    <row r="208" spans="2:3" x14ac:dyDescent="0.3">
      <c r="B208" s="6" t="s">
        <v>152</v>
      </c>
      <c r="C208" s="10">
        <v>13176.360000000002</v>
      </c>
    </row>
    <row r="209" spans="2:3" x14ac:dyDescent="0.3">
      <c r="B209" s="6" t="s">
        <v>146</v>
      </c>
      <c r="C209" s="10">
        <v>13121.679999999998</v>
      </c>
    </row>
    <row r="210" spans="2:3" x14ac:dyDescent="0.3">
      <c r="B210" s="6" t="s">
        <v>166</v>
      </c>
      <c r="C210" s="10">
        <v>13117.499999999995</v>
      </c>
    </row>
    <row r="211" spans="2:3" x14ac:dyDescent="0.3">
      <c r="B211" s="6" t="s">
        <v>132</v>
      </c>
      <c r="C211" s="10">
        <v>13033.570000000011</v>
      </c>
    </row>
    <row r="212" spans="2:3" x14ac:dyDescent="0.3">
      <c r="B212" s="6" t="s">
        <v>67</v>
      </c>
      <c r="C212" s="10">
        <v>12715.560000000007</v>
      </c>
    </row>
    <row r="213" spans="2:3" x14ac:dyDescent="0.3">
      <c r="B213" s="6" t="s">
        <v>136</v>
      </c>
      <c r="C213" s="10">
        <v>12695.230000000005</v>
      </c>
    </row>
    <row r="214" spans="2:3" x14ac:dyDescent="0.3">
      <c r="B214" s="6" t="s">
        <v>102</v>
      </c>
      <c r="C214" s="10">
        <v>12616.829999999998</v>
      </c>
    </row>
    <row r="215" spans="2:3" x14ac:dyDescent="0.3">
      <c r="B215" s="6" t="s">
        <v>173</v>
      </c>
      <c r="C215" s="10">
        <v>12487.240000000003</v>
      </c>
    </row>
    <row r="216" spans="2:3" x14ac:dyDescent="0.3">
      <c r="B216" s="6" t="s">
        <v>174</v>
      </c>
      <c r="C216" s="10">
        <v>12400.469999999996</v>
      </c>
    </row>
    <row r="217" spans="2:3" x14ac:dyDescent="0.3">
      <c r="B217" s="6" t="s">
        <v>88</v>
      </c>
      <c r="C217" s="10">
        <v>12400.469999999996</v>
      </c>
    </row>
    <row r="218" spans="2:3" x14ac:dyDescent="0.3">
      <c r="B218" s="6" t="s">
        <v>81</v>
      </c>
      <c r="C218" s="10">
        <v>12081.299999999997</v>
      </c>
    </row>
    <row r="219" spans="2:3" x14ac:dyDescent="0.3">
      <c r="B219" s="6" t="s">
        <v>89</v>
      </c>
      <c r="C219" s="10">
        <v>12008.459999999997</v>
      </c>
    </row>
    <row r="220" spans="2:3" x14ac:dyDescent="0.3">
      <c r="B220" s="6" t="s">
        <v>172</v>
      </c>
      <c r="C220" s="10">
        <v>11848.650000000007</v>
      </c>
    </row>
    <row r="221" spans="2:3" x14ac:dyDescent="0.3">
      <c r="B221" s="6" t="s">
        <v>58</v>
      </c>
      <c r="C221" s="10">
        <v>11717.480000000005</v>
      </c>
    </row>
    <row r="222" spans="2:3" x14ac:dyDescent="0.3">
      <c r="B222" s="6" t="s">
        <v>108</v>
      </c>
      <c r="C222" s="10">
        <v>11585.56</v>
      </c>
    </row>
    <row r="223" spans="2:3" x14ac:dyDescent="0.3">
      <c r="B223" s="6" t="s">
        <v>107</v>
      </c>
      <c r="C223" s="10">
        <v>11274.900000000003</v>
      </c>
    </row>
    <row r="224" spans="2:3" x14ac:dyDescent="0.3">
      <c r="B224" s="6" t="s">
        <v>79</v>
      </c>
      <c r="C224" s="10">
        <v>10102.590000000006</v>
      </c>
    </row>
    <row r="225" spans="2:3" x14ac:dyDescent="0.3">
      <c r="B225" s="6" t="s">
        <v>151</v>
      </c>
      <c r="C225" s="10">
        <v>10074.600000000002</v>
      </c>
    </row>
    <row r="226" spans="2:3" x14ac:dyDescent="0.3">
      <c r="B226" s="6" t="s">
        <v>116</v>
      </c>
      <c r="C226" s="10">
        <v>10036.800000000001</v>
      </c>
    </row>
    <row r="227" spans="2:3" x14ac:dyDescent="0.3">
      <c r="B227" s="6" t="s">
        <v>80</v>
      </c>
      <c r="C227" s="10">
        <v>8267.6200000000008</v>
      </c>
    </row>
    <row r="228" spans="2:3" x14ac:dyDescent="0.3">
      <c r="B228" s="6" t="s">
        <v>75</v>
      </c>
      <c r="C228" s="10">
        <v>8097.6099999999979</v>
      </c>
    </row>
    <row r="229" spans="2:3" x14ac:dyDescent="0.3">
      <c r="B229" s="6" t="s">
        <v>123</v>
      </c>
      <c r="C229" s="10">
        <v>7739.1299999999992</v>
      </c>
    </row>
    <row r="230" spans="2:3" x14ac:dyDescent="0.3">
      <c r="B230" s="6" t="s">
        <v>196</v>
      </c>
      <c r="C230" s="10">
        <v>7695.4500000000025</v>
      </c>
    </row>
    <row r="231" spans="2:3" x14ac:dyDescent="0.3">
      <c r="B231" s="6" t="s">
        <v>103</v>
      </c>
      <c r="C231" s="10">
        <v>7534.4499999999989</v>
      </c>
    </row>
    <row r="232" spans="2:3" x14ac:dyDescent="0.3">
      <c r="B232" s="6" t="s">
        <v>192</v>
      </c>
      <c r="C232" s="10">
        <v>7400.0000000000009</v>
      </c>
    </row>
    <row r="233" spans="2:3" x14ac:dyDescent="0.3">
      <c r="B233" s="6" t="s">
        <v>124</v>
      </c>
      <c r="C233" s="10">
        <v>3904.8800000000015</v>
      </c>
    </row>
    <row r="234" spans="2:3" x14ac:dyDescent="0.3">
      <c r="B234" s="6" t="s">
        <v>5</v>
      </c>
      <c r="C234" s="10">
        <v>3121214.9299999997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t o r e s _ 6 a c 7 7 8 1 9 - 8 9 9 1 - 4 4 0 b - b 6 8 e - e 9 2 b d 8 d 4 e 5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 1 1 2 < / i n t > < / v a l u e > < / i t e m > < i t e m > < k e y > < s t r i n g > S t o r e _ N a m e < / s t r i n g > < / k e y > < v a l u e > < i n t > 1 4 6 < / i n t > < / v a l u e > < / i t e m > < i t e m > < k e y > < s t r i n g > S t o r e _ C i t y < / s t r i n g > < / k e y > < v a l u e > < i n t > 1 2 5 < / i n t > < / v a l u e > < / i t e m > < i t e m > < k e y > < s t r i n g > S t o r e _ L o c a t i o n < / s t r i n g > < / k e y > < v a l u e > < i n t > 1 6 6 < / i n t > < / v a l u e > < / i t e m > < i t e m > < k e y > < s t r i n g > S t o r e _ O p e n _ D a t e < / s t r i n g > < / k e y > < v a l u e > < i n t > 1 9 1 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 S t o r e _ N a m e < / s t r i n g > < / k e y > < v a l u e > < i n t > 1 < / i n t > < / v a l u e > < / i t e m > < i t e m > < k e y > < s t r i n g > S t o r e _ C i t y < / s t r i n g > < / k e y > < v a l u e > < i n t > 2 < / i n t > < / v a l u e > < / i t e m > < i t e m > < k e y > < s t r i n g > S t o r e _ L o c a t i o n < / s t r i n g > < / k e y > < v a l u e > < i n t > 3 < / i n t > < / v a l u e > < / i t e m > < i t e m > < k e y > < s t r i n g > S t o r e _ O p e n _ D a t e 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2 8 2 9 f 4 9 1 - 9 4 9 8 - 4 5 c 2 - 9 2 6 a - 2 2 f d 7 c 7 6 c e 0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 S a l e _ I D < / s t r i n g > < / k e y > < v a l u e > < i n t > 2 9 5 < / i n t > < / v a l u e > < / i t e m > < i t e m > < k e y > < s t r i n g > D a t e < / s t r i n g > < / k e y > < v a l u e > < i n t > 7 9 < / i n t > < / v a l u e > < / i t e m > < i t e m > < k e y > < s t r i n g > S t o r e _ I D < / s t r i n g > < / k e y > < v a l u e > < i n t > 1 1 2 < / i n t > < / v a l u e > < / i t e m > < i t e m > < k e y > < s t r i n g > P r o d u c t _ I D < / s t r i n g > < / k e y > < v a l u e > < i n t > 1 3 3 < / i n t > < / v a l u e > < / i t e m > < i t e m > < k e y > < s t r i n g > U n i t s < / s t r i n g > < / k e y > < v a l u e > < i n t > 8 2 < / i n t > < / v a l u e > < / i t e m > < i t e m > < k e y > < s t r i n g > D a t e   ( M o n t h   I n d e x ) < / s t r i n g > < / k e y > < v a l u e > < i n t > 2 0 1 < / i n t > < / v a l u e > < / i t e m > < i t e m > < k e y > < s t r i n g > D a t e   ( M o n t h ) < / s t r i n g > < / k e y > < v a l u e > < i n t > 1 4 9 < / i n t > < / v a l u e > < / i t e m > < / C o l u m n W i d t h s > < C o l u m n D i s p l a y I n d e x > < i t e m > < k e y > < s t r i n g > S a l e _ I D 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 S t o r e _ I D < / s t r i n g > < / k e y > < v a l u e > < i n t > 2 < / i n t > < / v a l u e > < / i t e m > < i t e m > < k e y > < s t r i n g > P r o d u c t _ I D < / s t r i n g > < / k e y > < v a l u e > < i n t > 3 < / i n t > < / v a l u e > < / i t e m > < i t e m > < k e y > < s t r i n g > U n i t s < / s t r i n g > < / k e y > < v a l u e > < i n t > 4 < / i n t > < / v a l u e > < / i t e m > < i t e m > < k e y > < s t r i n g > D a t e   ( M o n t h   I n d e x ) < / s t r i n g > < / k e y > < v a l u e > < i n t > 5 < / i n t > < / v a l u e > < / i t e m > < i t e m > < k e y > < s t r i n g > D a t e   ( M o n t h ) 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 p r o d u c t s _ 6 a 1 f c 4 a 0 - 9 9 7 0 - 4 d 7 7 - 9 9 7 6 - 6 1 8 4 9 d d a d d f 3 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 i n v e n t o r y _ 4 0 5 b 7 7 a 9 - d d 0 2 - 4 d e 3 - b 2 8 3 - 1 7 8 3 0 f a 2 1 5 1 2 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 s a l e s _ 2 8 2 9 f 4 9 1 - 9 4 9 8 - 4 5 c 2 - 9 2 6 a - 2 2 f d 7 c 7 6 c e 0 f 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 2 2 0 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 s t o r e s _ 6 a c 7 7 8 1 9 - 8 9 9 1 - 4 4 0 b - b 6 8 e - e 9 2 b d 8 d 4 e 5 1 a 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0 5 7 f 3 3 e 6 - 2 3 3 2 - 4 6 4 8 - 9 5 5 e - b 5 1 2 3 b d 1 a 2 3 1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4 6 d 2 8 1 3 - 7 5 f b - 4 e 8 c - b 8 4 0 - 6 2 d 9 2 d 9 a c 0 8 7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 T a g s \ T a b l e s \ & l t ; T a b l e s \ i n v e n t o r y & g t ; 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 T a g s \ T a b l e s \ & l t ; T a b l e s \ s t o r e s & g t ; 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 T a b l e s \ p r o d u c t s \ C o l u m n s \ P r o d u c t _ I D < / K e y > < / D i a g r a m O b j e c t K e y > < D i a g r a m O b j e c t K e y > < K e y > T a b l e s \ p r o d u c t s \ C o l u m n s \ P r o d u c t _ N a m e < / K e y > < / D i a g r a m O b j e c t K e y > < D i a g r a m O b j e c t K e y > < K e y > T a b l e s \ p r o d u c t s \ C o l u m n s \ P r o d u c t _ C a t e g o r y < / K e y > < / D i a g r a m O b j e c t K e y > < D i a g r a m O b j e c t K e y > < K e y > T a b l e s \ p r o d u c t s \ C o l u m n s \ P r o d u c t _ C o s t < / K e y > < / D i a g r a m O b j e c t K e y > < D i a g r a m O b j e c t K e y > < K e y > T a b l e s \ p r o d u c t s \ C o l u m n s \ P r o d u c t _ P r i c e < / K e y > < / D i a g r a m O b j e c t K e y > < D i a g r a m O b j e c t K e y > < K e y > T a b l e s \ i n v e n t o r y < / K e y > < / D i a g r a m O b j e c t K e y > < D i a g r a m O b j e c t K e y > < K e y > T a b l e s \ i n v e n t o r y \ C o l u m n s \ S t o r e _ I D < / K e y > < / D i a g r a m O b j e c t K e y > < D i a g r a m O b j e c t K e y > < K e y > T a b l e s \ i n v e n t o r y \ C o l u m n s \ P r o d u c t _ I D < / K e y > < / D i a g r a m O b j e c t K e y > < D i a g r a m O b j e c t K e y > < K e y > T a b l e s \ i n v e n t o r y \ C o l u m n s \ S t o c k _ O n _ H a n d < / K e y > < / D i a g r a m O b j e c t K e y > < D i a g r a m O b j e c t K e y > < K e y > T a b l e s \ s a l e s < / K e y > < / D i a g r a m O b j e c t K e y > < D i a g r a m O b j e c t K e y > < K e y > T a b l e s \ s a l e s \ C o l u m n s \ S a l e _ I D 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 T a b l e s \ s a l e s \ C o l u m n s \ S t o r e _ I D < / K e y > < / D i a g r a m O b j e c t K e y > < D i a g r a m O b j e c t K e y > < K e y > T a b l e s \ s a l e s \ C o l u m n s \ P r o d u c t _ I D < / K e y > < / D i a g r a m O b j e c t K e y > < D i a g r a m O b j e c t K e y > < K e y > T a b l e s \ s a l e s \ C o l u m n s \ U n i t s < / K e y > < / D i a g r a m O b j e c t K e y > < D i a g r a m O b j e c t K e y > < K e y > T a b l e s \ s t o r e s < / K e y > < / D i a g r a m O b j e c t K e y > < D i a g r a m O b j e c t K e y > < K e y > T a b l e s \ s t o r e s \ C o l u m n s \ S t o r e _ I D < / K e y > < / D i a g r a m O b j e c t K e y > < D i a g r a m O b j e c t K e y > < K e y > T a b l e s \ s t o r e s \ C o l u m n s \ S t o r e _ N a m e < / K e y > < / D i a g r a m O b j e c t K e y > < D i a g r a m O b j e c t K e y > < K e y > T a b l e s \ s t o r e s \ C o l u m n s \ S t o r e _ C i t y < / K e y > < / D i a g r a m O b j e c t K e y > < D i a g r a m O b j e c t K e y > < K e y > T a b l e s \ s t o r e s \ C o l u m n s \ S t o r e _ L o c a t i o n < / K e y > < / D i a g r a m O b j e c t K e y > < D i a g r a m O b j e c t K e y > < K e y > T a b l e s \ s t o r e s \ C o l u m n s \ S t o r e _ O p e n _ D a t e < / K e y > < / D i a g r a m O b j e c t K e y > < D i a g r a m O b j e c t K e y > < K e y > R e l a t i o n s h i p s \ & l t ; T a b l e s \ i n v e n t o r y \ C o l u m n s \ P r o d u c t _ I D & g t ; - & l t ; T a b l e s \ p r o d u c t s \ C o l u m n s \ P r o d u c t _ I D & g t ; < / K e y > < / D i a g r a m O b j e c t K e y > < D i a g r a m O b j e c t K e y > < K e y > R e l a t i o n s h i p s \ & l t ; T a b l e s \ i n v e n t o r y \ C o l u m n s \ P r o d u c t _ I D & g t ; - & l t ; T a b l e s \ p r o d u c t s \ C o l u m n s \ P r o d u c t _ I D & g t ; \ F K < / K e y > < / D i a g r a m O b j e c t K e y > < D i a g r a m O b j e c t K e y > < K e y > R e l a t i o n s h i p s \ & l t ; T a b l e s \ i n v e n t o r y \ C o l u m n s \ P r o d u c t _ I D & g t ; - & l t ; T a b l e s \ p r o d u c t s \ C o l u m n s \ P r o d u c t _ I D & g t ; \ P K < / K e y > < / D i a g r a m O b j e c t K e y > < D i a g r a m O b j e c t K e y > < K e y > R e l a t i o n s h i p s \ & l t ; T a b l e s \ i n v e n t o r y \ C o l u m n s \ P r o d u c t _ I D & g t ; - & l t ; T a b l e s \ p r o d u c t s \ C o l u m n s \ P r o d u c t _ I D & g t ; \ C r o s s F i l t e r < / K e y > < / D i a g r a m O b j e c t K e y > < D i a g r a m O b j e c t K e y > < K e y > R e l a t i o n s h i p s \ & l t ; T a b l e s \ i n v e n t o r y \ C o l u m n s \ S t o r e _ I D & g t ; - & l t ; T a b l e s \ s t o r e s \ C o l u m n s \ S t o r e _ I D & g t ; < / K e y > < / D i a g r a m O b j e c t K e y > < D i a g r a m O b j e c t K e y > < K e y > R e l a t i o n s h i p s \ & l t ; T a b l e s \ i n v e n t o r y \ C o l u m n s \ S t o r e _ I D & g t ; - & l t ; T a b l e s \ s t o r e s \ C o l u m n s \ S t o r e _ I D & g t ; \ F K < / K e y > < / D i a g r a m O b j e c t K e y > < D i a g r a m O b j e c t K e y > < K e y > R e l a t i o n s h i p s \ & l t ; T a b l e s \ i n v e n t o r y \ C o l u m n s \ S t o r e _ I D & g t ; - & l t ; T a b l e s \ s t o r e s \ C o l u m n s \ S t o r e _ I D & g t ; \ P K < / K e y > < / D i a g r a m O b j e c t K e y > < D i a g r a m O b j e c t K e y > < K e y > R e l a t i o n s h i p s \ & l t ; T a b l e s \ i n v e n t o r y \ C o l u m n s \ S t o r e _ I D & g t ; - & l t ; T a b l e s \ s t o r e s \ C o l u m n s \ S t o r e _ I D & g t ; \ C r o s s F i l t e r < / K e y > < / D i a g r a m O b j e c t K e y > < D i a g r a m O b j e c t K e y > < K e y > R e l a t i o n s h i p s \ & l t ; T a b l e s \ s a l e s \ C o l u m n s \ P r o d u c t _ I D & g t ; - & l t ; T a b l e s \ p r o d u c t s \ C o l u m n s \ P r o d u c t _ I D & g t ; < / K e y > < / D i a g r a m O b j e c t K e y > < D i a g r a m O b j e c t K e y > < K e y > R e l a t i o n s h i p s \ & l t ; T a b l e s \ s a l e s \ C o l u m n s \ P r o d u c t _ I D & g t ; - & l t ; T a b l e s \ p r o d u c t s \ C o l u m n s \ P r o d u c t _ I D & g t ; \ F K < / K e y > < / D i a g r a m O b j e c t K e y > < D i a g r a m O b j e c t K e y > < K e y > R e l a t i o n s h i p s \ & l t ; T a b l e s \ s a l e s \ C o l u m n s \ P r o d u c t _ I D & g t ; - & l t ; T a b l e s \ p r o d u c t s \ C o l u m n s \ P r o d u c t _ I D & g t ; \ P K < / K e y > < / D i a g r a m O b j e c t K e y > < D i a g r a m O b j e c t K e y > < K e y > R e l a t i o n s h i p s \ & l t ; T a b l e s \ s a l e s \ C o l u m n s \ P r o d u c t _ I D & g t ; - & l t ; T a b l e s \ p r o d u c t s \ C o l u m n s \ P r o d u c t _ I D & g t ; \ C r o s s F i l t e r < / K e y > < / D i a g r a m O b j e c t K e y > < D i a g r a m O b j e c t K e y > < K e y > R e l a t i o n s h i p s \ & l t ; T a b l e s \ s a l e s \ C o l u m n s \ S t o r e _ I D & g t ; - & l t ; T a b l e s \ s t o r e s \ C o l u m n s \ S t o r e _ I D & g t ; < / K e y > < / D i a g r a m O b j e c t K e y > < D i a g r a m O b j e c t K e y > < K e y > R e l a t i o n s h i p s \ & l t ; T a b l e s \ s a l e s \ C o l u m n s \ S t o r e _ I D & g t ; - & l t ; T a b l e s \ s t o r e s \ C o l u m n s \ S t o r e _ I D & g t ; \ F K < / K e y > < / D i a g r a m O b j e c t K e y > < D i a g r a m O b j e c t K e y > < K e y > R e l a t i o n s h i p s \ & l t ; T a b l e s \ s a l e s \ C o l u m n s \ S t o r e _ I D & g t ; - & l t ; T a b l e s \ s t o r e s \ C o l u m n s \ S t o r e _ I D & g t ; \ P K < / K e y > < / D i a g r a m O b j e c t K e y > < D i a g r a m O b j e c t K e y > < K e y > R e l a t i o n s h i p s \ & l t ; T a b l e s \ s a l e s \ C o l u m n s \ S t o r e _ I D & g t ; - & l t ; T a b l e s \ s t o r e s \ C o l u m n s \ S t o r e _ I D & g t ; \ C r o s s F i l t e r < / K e y > < / D i a g r a m O b j e c t K e y > < / A l l K e y s > < S e l e c t e d K e y s > < D i a g r a m O b j e c t K e y > < K e y > R e l a t i o n s h i p s \ & l t ; T a b l e s \ i n v e n t o r y \ C o l u m n s \ S t o r e _ I D & g t ; - & l t ; T a b l e s \ s t o r e s \ C o l u m n s \ S t o r e _ I D & g t ; 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 T a g s \ T a b l e s \ & l t ; T a b l e s \ i n v e n t o r y & g t ; 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 1 7 8 < / H e i g h t > < I s E x p a n d e d > t r u e < / I s E x p a n d e d > < L a y e d O u t > t r u e < / L a y e d O u t > < L e f t > 5 7 . 1 9 9 9 9 9 9 9 9 9 9 9 9 8 9 < / L e f t > < T a b I n d e x > 2 < / T a b I n d e x > < T o p > 2 3 0 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 T a b l e s \ p r o d u c t s \ C o l u m n s \ P r o d u c t _ P r i c e 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 T a b l e s \ i n v e n t o r y < / K e y > < / a : K e y > < a : V a l u e   i : t y p e = " D i a g r a m D i s p l a y N o d e V i e w S t a t e " > < H e i g h t > 1 2 3 . 6 < / H e i g h t > < I s E x p a n d e d > t r u e < / I s E x p a n d e d > < L a y e d O u t > t r u e < / L a y e d O u t > < L e f t > 3 1 7 . 9 0 3 8 1 0 5 6 7 6 6 5 6 9 < / L e f t > < T o p > 7 0 . 3 9 9 9 9 9 9 9 9 9 9 9 9 9 1 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 T a b l e s \ i n v e n t o r y \ C o l u m n s \ S t o r e _ I D 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 T a b l e s \ i n v e n t o r y \ C o l u m n s \ P r o d u c t _ I D 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 T a b l e s \ i n v e n t o r y \ C o l u m n s \ S t o c k _ O n _ H a n d 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 1 7 0 < / H e i g h t > < I s E x p a n d e d > t r u e < / I s E x p a n d e d > < L a y e d O u t > t r u e < / L a y e d O u t > < L e f t > 5 3 6 . 2 0 7 6 2 1 1 3 5 3 3 1 5 8 < / L e f t > < T a b I n d e x > 3 < / T a b I n d e x > < T o p > 2 3 0 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< / K e y > < / a : K e y > < a : V a l u e   i : t y p e = " D i a g r a m D i s p l a y N o d e V i e w S t a t e " > < H e i g h t > 1 7 2 . 4 < / H e i g h t > < I s E x p a n d e d > t r u e < / I s E x p a n d e d > < L a y e d O u t > t r u e < / L a y e d O u t > < L e f t > 9 8 9 . 7 1 1 4 3 1 7 0 2 9 9 7 2 9 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 T a b l e s \ s t o r e s \ C o l u m n s \ S t o r e _ O p e n _ D a t e 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 R e l a t i o n s h i p s \ & l t ; T a b l e s \ i n v e n t o r y \ C o l u m n s \ P r o d u c t _ I D & g t ; - & l t ; T a b l e s \ p r o d u c t s \ C o l u m n s \ P r o d u c t _ I D & g t ; < / K e y > < / a : K e y > < a : V a l u e   i : t y p e = " D i a g r a m D i s p l a y L i n k V i e w S t a t e " > < A u t o m a t i o n P r o p e r t y H e l p e r T e x t > E n d   p o i n t   1 :   ( 3 0 1 , 9 0 3 8 1 0 5 6 7 6 6 6 , 1 3 2 , 2 ) .   E n d   p o i n t   2 :   ( 2 7 3 , 2 , 3 1 1 ) 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 3 0 1 . 9 0 3 8 1 0 5 6 7 6 6 5 6 9 < / b : _ x > < b : _ y > 1 3 2 . 2 < / b : _ y > < / b : P o i n t > < b : P o i n t > < b : _ x > 2 8 9 . 5 5 1 9 0 5 5 < / b : _ x > < b : _ y > 1 3 2 . 2 < / b : _ y > < / b : P o i n t > < b : P o i n t > < b : _ x > 2 8 7 . 5 5 1 9 0 5 5 < / b : _ x > < b : _ y > 1 3 4 . 2 < / b : _ y > < / b : P o i n t > < b : P o i n t > < b : _ x > 2 8 7 . 5 5 1 9 0 5 5 < / b : _ x > < b : _ y > 3 0 9 < / b : _ y > < / b : P o i n t > < b : P o i n t > < b : _ x > 2 8 5 . 5 5 1 9 0 5 5 < / b : _ x > < b : _ y > 3 1 1 < / b : _ y > < / b : P o i n t > < b : P o i n t > < b : _ x > 2 7 3 . 2 0 0 0 0 0 0 0 0 0 0 0 0 5 < / b : _ x > < b : _ y > 3 1 1 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 R e l a t i o n s h i p s \ & l t ; T a b l e s \ i n v e n t o r y \ C o l u m n s \ P r o d u c t _ I D & g t ; - & l t ; T a b l e s \ p r o d u c t s \ C o l u m n s \ P r o d u c t _ I D & g t ; \ F K 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 3 0 1 . 9 0 3 8 1 0 5 6 7 6 6 5 6 9 < / b : _ x > < b : _ y > 1 2 4 . 1 9 9 9 9 9 9 9 9 9 9 9 9 9 < / b : _ y > < / L a b e l L o c a t i o n > < L o c a t i o n   x m l n s : b = " h t t p : / / s c h e m a s . d a t a c o n t r a c t . o r g / 2 0 0 4 / 0 7 / S y s t e m . W i n d o w s " > < b : _ x > 3 1 7 . 9 0 3 8 1 0 5 6 7 6 6 5 6 9 < / b : _ x > < b : _ y > 1 3 2 . 2 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 R e l a t i o n s h i p s \ & l t ; T a b l e s \ i n v e n t o r y \ C o l u m n s \ P r o d u c t _ I D & g t ; - & l t ; T a b l e s \ p r o d u c t s \ C o l u m n s \ P r o d u c t _ I D & g t ; \ P K 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 2 5 7 . 2 0 0 0 0 0 0 0 0 0 0 0 0 5 < / b : _ x > < b : _ y > 3 0 3 < / b : _ y > < / L a b e l L o c a t i o n > < L o c a t i o n   x m l n s : b = " h t t p : / / s c h e m a s . d a t a c o n t r a c t . o r g / 2 0 0 4 / 0 7 / S y s t e m . W i n d o w s " > < b : _ x > 2 5 7 . 2 0 0 0 0 0 0 0 0 0 0 0 0 5 < / b : _ x > < b : _ y > 3 1 1 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 R e l a t i o n s h i p s \ & l t ; T a b l e s \ i n v e n t o r y \ C o l u m n s \ P r o d u c t _ I D & g t ; - & l t ; T a b l e s \ p r o d u c t s \ C o l u m n s \ P r o d u c t _ I D & g t ; \ C r o s s F i l t e r 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 3 0 1 . 9 0 3 8 1 0 5 6 7 6 6 5 6 9 < / b : _ x > < b : _ y > 1 3 2 . 2 < / b : _ y > < / b : P o i n t > < b : P o i n t > < b : _ x > 2 8 9 . 5 5 1 9 0 5 5 < / b : _ x > < b : _ y > 1 3 2 . 2 < / b : _ y > < / b : P o i n t > < b : P o i n t > < b : _ x > 2 8 7 . 5 5 1 9 0 5 5 < / b : _ x > < b : _ y > 1 3 4 . 2 < / b : _ y > < / b : P o i n t > < b : P o i n t > < b : _ x > 2 8 7 . 5 5 1 9 0 5 5 < / b : _ x > < b : _ y > 3 0 9 < / b : _ y > < / b : P o i n t > < b : P o i n t > < b : _ x > 2 8 5 . 5 5 1 9 0 5 5 < / b : _ x > < b : _ y > 3 1 1 < / b : _ y > < / b : P o i n t > < b : P o i n t > < b : _ x > 2 7 3 . 2 0 0 0 0 0 0 0 0 0 0 0 0 5 < / b : _ x > < b : _ y > 3 1 1 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 R e l a t i o n s h i p s \ & l t ; T a b l e s \ i n v e n t o r y \ C o l u m n s \ S t o r e _ I D & g t ; - & l t ; T a b l e s \ s t o r e s \ C o l u m n s \ S t o r e _ I D & g t ; < / K e y > < / a : K e y > < a : V a l u e   i : t y p e = " D i a g r a m D i s p l a y L i n k V i e w S t a t e " > < A u t o m a t i o n P r o p e r t y H e l p e r T e x t > E n d   p o i n t   1 :   ( 5 3 3 , 9 0 3 8 1 0 5 6 7 6 6 6 , 1 3 2 , 2 ) .   E n d   p o i n t   2 :   ( 9 7 3 , 7 1 1 4 3 1 7 0 2 9 9 7 , 7 6 , 2 ) 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 5 3 3 . 9 0 3 8 1 0 5 6 7 6 6 5 6 9 < / b : _ x > < b : _ y > 1 3 2 . 2 < / b : _ y > < / b : P o i n t > < b : P o i n t > < b : _ x > 7 5 1 . 8 0 7 6 2 1 5 < / b : _ x > < b : _ y > 1 3 2 . 2 < / b : _ y > < / b : P o i n t > < b : P o i n t > < b : _ x > 7 5 3 . 8 0 7 6 2 1 5 < / b : _ x > < b : _ y > 1 3 0 . 2 < / b : _ y > < / b : P o i n t > < b : P o i n t > < b : _ x > 7 5 3 . 8 0 7 6 2 1 5 < / b : _ x > < b : _ y > 7 8 . 2 < / b : _ y > < / b : P o i n t > < b : P o i n t > < b : _ x > 7 5 5 . 8 0 7 6 2 1 5 < / b : _ x > < b : _ y > 7 6 . 2 < / b : _ y > < / b : P o i n t > < b : P o i n t > < b : _ x > 9 7 3 . 7 1 1 4 3 1 7 0 2 9 9 7 0 6 < / b : _ x > < b : _ y >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 R e l a t i o n s h i p s \ & l t ; T a b l e s \ i n v e n t o r y \ C o l u m n s \ S t o r e _ I D & g t ; - & l t ; T a b l e s \ s t o r e s \ C o l u m n s \ S t o r e _ I D & g t ; \ F K 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 5 1 7 . 9 0 3 8 1 0 5 6 7 6 6 5 6 9 < / b : _ x > < b : _ y > 1 2 4 . 1 9 9 9 9 9 9 9 9 9 9 9 9 9 < / b : _ y > < / L a b e l L o c a t i o n > < L o c a t i o n   x m l n s : b = " h t t p : / / s c h e m a s . d a t a c o n t r a c t . o r g / 2 0 0 4 / 0 7 / S y s t e m . W i n d o w s " > < b : _ x > 5 1 7 . 9 0 3 8 1 0 5 6 7 6 6 5 6 9 < / b : _ x > < b : _ y > 1 3 2 . 2 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 R e l a t i o n s h i p s \ & l t ; T a b l e s \ i n v e n t o r y \ C o l u m n s \ S t o r e _ I D & g t ; - & l t ; T a b l e s \ s t o r e s \ C o l u m n s \ S t o r e _ I D & g t ; \ P K 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 9 7 3 . 7 1 1 4 3 1 7 0 2 9 9 7 0 6 < / b : _ x > < b : _ y > 6 8 . 2 < / b : _ y > < / L a b e l L o c a t i o n > < L o c a t i o n   x m l n s : b = " h t t p : / / s c h e m a s . d a t a c o n t r a c t . o r g / 2 0 0 4 / 0 7 / S y s t e m . W i n d o w s " > < b : _ x > 9 8 9 . 7 1 1 4 3 1 7 0 2 9 9 7 1 7 < / b : _ x > < b : _ y > 7 6 . 2 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 R e l a t i o n s h i p s \ & l t ; T a b l e s \ i n v e n t o r y \ C o l u m n s \ S t o r e _ I D & g t ; - & l t ; T a b l e s \ s t o r e s \ C o l u m n s \ S t o r e _ I D & g t ; \ C r o s s F i l t e r 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 5 3 3 . 9 0 3 8 1 0 5 6 7 6 6 5 6 9 < / b : _ x > < b : _ y > 1 3 2 . 2 < / b : _ y > < / b : P o i n t > < b : P o i n t > < b : _ x > 7 5 1 . 8 0 7 6 2 1 5 < / b : _ x > < b : _ y > 1 3 2 . 2 < / b : _ y > < / b : P o i n t > < b : P o i n t > < b : _ x > 7 5 3 . 8 0 7 6 2 1 5 < / b : _ x > < b : _ y > 1 3 0 . 2 < / b : _ y > < / b : P o i n t > < b : P o i n t > < b : _ x > 7 5 3 . 8 0 7 6 2 1 5 < / b : _ x > < b : _ y > 7 8 . 2 < / b : _ y > < / b : P o i n t > < b : P o i n t > < b : _ x > 7 5 5 . 8 0 7 6 2 1 5 < / b : _ x > < b : _ y > 7 6 . 2 < / b : _ y > < / b : P o i n t > < b : P o i n t > < b : _ x > 9 7 3 . 7 1 1 4 3 1 7 0 2 9 9 7 0 6 < / b : _ x > < b : _ y > 7 6 . 2 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 R e l a t i o n s h i p s \ & l t ; T a b l e s \ s a l e s \ C o l u m n s \ P r o d u c t _ I D & g t ; - & l t ; T a b l e s \ p r o d u c t s \ C o l u m n s \ P r o d u c t _ I D & g t ; < / K e y > < / a : K e y > < a : V a l u e   i : t y p e = " D i a g r a m D i s p l a y L i n k V i e w S t a t e " > < A u t o m a t i o n P r o p e r t y H e l p e r T e x t > E n d   p o i n t   1 :   ( 5 2 0 , 2 0 7 6 2 1 1 3 5 3 3 2 , 3 1 1 ) .   E n d   p o i n t   2 :   ( 2 7 3 , 2 , 3 3 1 ) 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 5 2 0 . 2 0 7 6 2 1 1 3 5 3 3 1 6 9 < / b : _ x > < b : _ y > 3 1 1 < / b : _ y > < / b : P o i n t > < b : P o i n t > < b : _ x > 3 9 8 . 7 0 3 8 1 0 5 0 0 0 0 0 0 3 < / b : _ x > < b : _ y > 3 1 1 < / b : _ y > < / b : P o i n t > < b : P o i n t > < b : _ x > 3 9 6 . 7 0 3 8 1 0 5 0 0 0 0 0 0 3 < / b : _ x > < b : _ y > 3 1 3 < / b : _ y > < / b : P o i n t > < b : P o i n t > < b : _ x > 3 9 6 . 7 0 3 8 1 0 5 0 0 0 0 0 0 3 < / b : _ x > < b : _ y > 3 2 9 < / b : _ y > < / b : P o i n t > < b : P o i n t > < b : _ x > 3 9 4 . 7 0 3 8 1 0 5 0 0 0 0 0 0 3 < / b : _ x > < b : _ y > 3 3 1 < / b : _ y > < / b : P o i n t > < b : P o i n t > < b : _ x > 2 7 3 . 2 0 0 0 0 0 0 0 0 0 0 0 1 6 < / b : _ x > < b : _ y >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 R e l a t i o n s h i p s \ & l t ; T a b l e s \ s a l e s \ C o l u m n s \ P r o d u c t _ I D & g t ; - & l t ; T a b l e s \ p r o d u c t s \ C o l u m n s \ P r o d u c t _ I D & g t ; \ F K 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 5 2 0 . 2 0 7 6 2 1 1 3 5 3 3 1 6 9 < / b : _ x > < b : _ y > 3 0 3 < / b : _ y > < / L a b e l L o c a t i o n > < L o c a t i o n   x m l n s : b = " h t t p : / / s c h e m a s . d a t a c o n t r a c t . o r g / 2 0 0 4 / 0 7 / S y s t e m . W i n d o w s " > < b : _ x > 5 3 6 . 2 0 7 6 2 1 1 3 5 3 3 1 6 9 < / b : _ x > < b : _ y > 3 1 1 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 R e l a t i o n s h i p s \ & l t ; T a b l e s \ s a l e s \ C o l u m n s \ P r o d u c t _ I D & g t ; - & l t ; T a b l e s \ p r o d u c t s \ C o l u m n s \ P r o d u c t _ I D & g t ; \ P K 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 2 5 7 . 2 0 0 0 0 0 0 0 0 0 0 0 1 6 < / b : _ x > < b : _ y > 3 2 3 < / b : _ y > < / L a b e l L o c a t i o n > < L o c a t i o n   x m l n s : b = " h t t p : / / s c h e m a s . d a t a c o n t r a c t . o r g / 2 0 0 4 / 0 7 / S y s t e m . W i n d o w s " > < b : _ x > 2 5 7 . 2 0 0 0 0 0 0 0 0 0 0 0 1 < / b : _ x > < b : _ y > 3 3 1 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 R e l a t i o n s h i p s \ & l t ; T a b l e s \ s a l e s \ C o l u m n s \ P r o d u c t _ I D & g t ; - & l t ; T a b l e s \ p r o d u c t s \ C o l u m n s \ P r o d u c t _ I D & g t ; \ C r o s s F i l t e r 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 5 2 0 . 2 0 7 6 2 1 1 3 5 3 3 1 6 9 < / b : _ x > < b : _ y > 3 1 1 < / b : _ y > < / b : P o i n t > < b : P o i n t > < b : _ x > 3 9 8 . 7 0 3 8 1 0 5 0 0 0 0 0 0 3 < / b : _ x > < b : _ y > 3 1 1 < / b : _ y > < / b : P o i n t > < b : P o i n t > < b : _ x > 3 9 6 . 7 0 3 8 1 0 5 0 0 0 0 0 0 3 < / b : _ x > < b : _ y > 3 1 3 < / b : _ y > < / b : P o i n t > < b : P o i n t > < b : _ x > 3 9 6 . 7 0 3 8 1 0 5 0 0 0 0 0 0 3 < / b : _ x > < b : _ y > 3 2 9 < / b : _ y > < / b : P o i n t > < b : P o i n t > < b : _ x > 3 9 4 . 7 0 3 8 1 0 5 0 0 0 0 0 0 3 < / b : _ x > < b : _ y > 3 3 1 < / b : _ y > < / b : P o i n t > < b : P o i n t > < b : _ x > 2 7 3 . 2 0 0 0 0 0 0 0 0 0 0 0 1 6 < / b : _ x > < b : _ y > 3 3 1 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 R e l a t i o n s h i p s \ & l t ; T a b l e s \ s a l e s \ C o l u m n s \ S t o r e _ I D & g t ; - & l t ; T a b l e s \ s t o r e s \ C o l u m n s \ S t o r e _ I D & g t ; < / K e y > < / a : K e y > < a : V a l u e   i : t y p e = " D i a g r a m D i s p l a y L i n k V i e w S t a t e " > < A u t o m a t i o n P r o p e r t y H e l p e r T e x t > E n d   p o i n t   1 :   ( 7 5 2 , 2 0 7 6 2 1 1 3 5 3 3 1 , 3 1 5 ) .   E n d   p o i n t   2 :   ( 9 7 3 , 7 1 1 4 3 1 7 0 2 9 9 7 , 9 6 , 2 ) 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 7 5 2 . 2 0 7 6 2 1 1 3 5 3 3 1 4 6 < / b : _ x > < b : _ y > 3 1 4 . 9 9 9 9 9 9 9 9 9 9 9 9 9 4 < / b : _ y > < / b : P o i n t > < b : P o i n t > < b : _ x > 9 2 0 . 5 8 5 4 7 9 < / b : _ x > < b : _ y > 3 1 5 < / b : _ y > < / b : P o i n t > < b : P o i n t > < b : _ x > 9 2 2 . 5 8 5 4 7 9 < / b : _ x > < b : _ y > 3 1 3 < / b : _ y > < / b : P o i n t > < b : P o i n t > < b : _ x > 9 2 2 . 5 8 5 4 7 9 < / b : _ x > < b : _ y > 9 8 . 2 < / b : _ y > < / b : P o i n t > < b : P o i n t > < b : _ x > 9 2 4 . 5 8 5 4 7 9 < / b : _ x > < b : _ y > 9 6 . 2 < / b : _ y > < / b : P o i n t > < b : P o i n t > < b : _ x > 9 7 3 . 7 1 1 4 3 1 7 0 2 9 9 7 2 9 < / b : _ x > < b : _ y > 9 6 . 2 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 R e l a t i o n s h i p s \ & l t ; T a b l e s \ s a l e s \ C o l u m n s \ S t o r e _ I D & g t ; - & l t ; T a b l e s \ s t o r e s \ C o l u m n s \ S t o r e _ I D & g t ; \ F K 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 7 3 6 . 2 0 7 6 2 1 1 3 5 3 3 1 4 6 < / b : _ x > < b : _ y > 3 0 6 . 9 9 9 9 9 9 9 9 9 9 9 9 9 4 < / b : _ y > < / L a b e l L o c a t i o n > < L o c a t i o n   x m l n s : b = " h t t p : / / s c h e m a s . d a t a c o n t r a c t . o r g / 2 0 0 4 / 0 7 / S y s t e m . W i n d o w s " > < b : _ x > 7 3 6 . 2 0 7 6 2 1 1 3 5 3 3 1 5 8 < / b : _ x > < b : _ y > 3 1 5 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 R e l a t i o n s h i p s \ & l t ; T a b l e s \ s a l e s \ C o l u m n s \ S t o r e _ I D & g t ; - & l t ; T a b l e s \ s t o r e s \ C o l u m n s \ S t o r e _ I D & g t ; \ P K 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 9 7 3 . 7 1 1 4 3 1 7 0 2 9 9 7 2 9 < / b : _ x > < b : _ y > 8 8 . 2 < / b : _ y > < / L a b e l L o c a t i o n > < L o c a t i o n   x m l n s : b = " h t t p : / / s c h e m a s . d a t a c o n t r a c t . o r g / 2 0 0 4 / 0 7 / S y s t e m . W i n d o w s " > < b : _ x > 9 8 9 . 7 1 1 4 3 1 7 0 2 9 9 7 2 9 < / b : _ x > < b : _ y > 9 6 . 2 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 R e l a t i o n s h i p s \ & l t ; T a b l e s \ s a l e s \ C o l u m n s \ S t o r e _ I D & g t ; - & l t ; T a b l e s \ s t o r e s \ C o l u m n s \ S t o r e _ I D & g t ; \ C r o s s F i l t e r 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 7 5 2 . 2 0 7 6 2 1 1 3 5 3 3 1 4 6 < / b : _ x > < b : _ y > 3 1 4 . 9 9 9 9 9 9 9 9 9 9 9 9 9 4 < / b : _ y > < / b : P o i n t > < b : P o i n t > < b : _ x > 9 2 0 . 5 8 5 4 7 9 < / b : _ x > < b : _ y > 3 1 5 < / b : _ y > < / b : P o i n t > < b : P o i n t > < b : _ x > 9 2 2 . 5 8 5 4 7 9 < / b : _ x > < b : _ y > 3 1 3 < / b : _ y > < / b : P o i n t > < b : P o i n t > < b : _ x > 9 2 2 . 5 8 5 4 7 9 < / b : _ x > < b : _ y > 9 8 . 2 < / b : _ y > < / b : P o i n t > < b : P o i n t > < b : _ x > 9 2 4 . 5 8 5 4 7 9 < / b : _ x > < b : _ y > 9 6 . 2 < / b : _ y > < / b : P o i n t > < b : P o i n t > < b : _ x > 9 7 3 . 7 1 1 4 3 1 7 0 2 9 9 7 2 9 < / b : _ x > < b : _ y > 9 6 . 2 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 R e v e n u e < / K e y > < / D i a g r a m O b j e c t K e y > < D i a g r a m O b j e c t K e y > < K e y > M e a s u r e s \ T o t a l   R e v e n u e \ T a g I n f o \ F o r m u l a < / K e y > < / D i a g r a m O b j e c t K e y > < D i a g r a m O b j e c t K e y > < K e y > M e a s u r e s \ T o t a l   R e v e n u e \ T a g I n f o \ V a l u e < / K e y > < / D i a g r a m O b j e c t K e y > < D i a g r a m O b j e c t K e y > < K e y > M e a s u r e s \ T o t a l   C o s t < / K e y > < / D i a g r a m O b j e c t K e y > < D i a g r a m O b j e c t K e y > < K e y > M e a s u r e s \ T o t a l   C o s t \ T a g I n f o \ F o r m u l a < / K e y > < / D i a g r a m O b j e c t K e y > < D i a g r a m O b j e c t K e y > < K e y > M e a s u r e s \ T o t a l   C o s t \ T a g I n f o \ V a l u e < / K e y > < / D i a g r a m O b j e c t K e y > < D i a g r a m O b j e c t K e y > < K e y > M e a s u r e s \ T o t a l   P r o f i t < / K e y > < / D i a g r a m O b j e c t K e y > < D i a g r a m O b j e c t K e y > < K e y > M e a s u r e s \ T o t a l   P r o f i t \ T a g I n f o \ F o r m u l a < / K e y > < / D i a g r a m O b j e c t K e y > < D i a g r a m O b j e c t K e y > < K e y > M e a s u r e s \ T o t a l   P r o f i t \ T a g I n f o \ V a l u e < / K e y > < / D i a g r a m O b j e c t K e y > < D i a g r a m O b j e c t K e y > < K e y > M e a s u r e s \ M a r g i n   % < / K e y > < / D i a g r a m O b j e c t K e y > < D i a g r a m O b j e c t K e y > < K e y > M e a s u r e s \ M a r g i n   % \ T a g I n f o \ F o r m u l a < / K e y > < / D i a g r a m O b j e c t K e y > < D i a g r a m O b j e c t K e y > < K e y > M e a s u r e s \ M a r g i n   % \ T a g I n f o \ V a l u e < / K e y > < / D i a g r a m O b j e c t K e y > < D i a g r a m O b j e c t K e y > < K e y > M e a s u r e s \ U n i t s   S o l d < / K e y > < / D i a g r a m O b j e c t K e y > < D i a g r a m O b j e c t K e y > < K e y > M e a s u r e s \ U n i t s   S o l d \ T a g I n f o \ F o r m u l a < / K e y > < / D i a g r a m O b j e c t K e y > < D i a g r a m O b j e c t K e y > < K e y > M e a s u r e s \ U n i t s   S o l d \ T a g I n f o \ V a l u e < / K e y > < / D i a g r a m O b j e c t K e y > < D i a g r a m O b j e c t K e y > < K e y > M e a s u r e s \ N u m b e r   o f   T r a n s a c t i o n s < / K e y > < / D i a g r a m O b j e c t K e y > < D i a g r a m O b j e c t K e y > < K e y > M e a s u r e s \ N u m b e r   o f   T r a n s a c t i o n s \ T a g I n f o \ F o r m u l a < / K e y > < / D i a g r a m O b j e c t K e y > < D i a g r a m O b j e c t K e y > < K e y > M e a s u r e s \ N u m b e r   o f   T r a n s a c t i o n s \ T a g I n f o \ V a l u e < / K e y > < / D i a g r a m O b j e c t K e y > < D i a g r a m O b j e c t K e y > < K e y > M e a s u r e s \ S t o c k   V a l u e < / K e y > < / D i a g r a m O b j e c t K e y > < D i a g r a m O b j e c t K e y > < K e y > M e a s u r e s \ S t o c k   V a l u e \ T a g I n f o \ F o r m u l a < / K e y > < / D i a g r a m O b j e c t K e y > < D i a g r a m O b j e c t K e y > < K e y > M e a s u r e s \ S t o c k   V a l u e \ T a g I n f o \ V a l u e < / K e y > < / D i a g r a m O b j e c t K e y > < D i a g r a m O b j e c t K e y > < K e y > M e a s u r e s \ T o t a l   S t o c k   U n i t s < / K e y > < / D i a g r a m O b j e c t K e y > < D i a g r a m O b j e c t K e y > < K e y > M e a s u r e s \ T o t a l   S t o c k   U n i t s \ T a g I n f o \ F o r m u l a < / K e y > < / D i a g r a m O b j e c t K e y > < D i a g r a m O b j e c t K e y > < K e y > M e a s u r e s \ T o t a l   S t o c k   U n i t s \ T a g I n f o \ V a l u e < / K e y > < / D i a g r a m O b j e c t K e y > < D i a g r a m O b j e c t K e y > < K e y > C o l u m n s \ S a l e _ I D < / K e y > < / D i a g r a m O b j e c t K e y > < D i a g r a m O b j e c t K e y > < K e y > C o l u m n s \ D a t e < / K e y > < / D i a g r a m O b j e c t K e y > < D i a g r a m O b j e c t K e y > < K e y > C o l u m n s \ S t o r e _ I D < / K e y > < / D i a g r a m O b j e c t K e y > < D i a g r a m O b j e c t K e y > < K e y > C o l u m n s \ P r o d u c t _ I D < / K e y > < / D i a g r a m O b j e c t K e y > < D i a g r a m O b j e c t K e y > < K e y > C o l u m n s \ U n i t s 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 7 < / F o c u s R o w > < S e l e c t i o n E n d R o w > 7 < / S e l e c t i o n E n d R o w > < S e l e c t i o n S t a r t R o w > 7 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 R e v e n u e 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 M e a s u r e s \ T o t a l   R e v e n u e \ T a g I n f o \ F o r m u l a 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 R e v e n u e \ T a g I n f o \ V a l u e 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 C o s t 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 P r o f i t 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 M e a s u r e s \ M a r g i n 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  S o l d 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 M e a s u r e s \ U n i t s   S o l d \ T a g I n f o \ F o r m u l a 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 M e a s u r e s \ U n i t s   S o l d \ T a g I n f o \ V a l u e 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 M e a s u r e s \ N u m b e r   o f   T r a n s a c t i o n s 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 M e a s u r e s \ N u m b e r   o f   T r a n s a c t i o n s \ T a g I n f o \ F o r m u l a 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 M e a s u r e s \ N u m b e r   o f   T r a n s a c t i o n s \ T a g I n f o \ V a l u e 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 M e a s u r e s \ S t o c k   V a l u e 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 M e a s u r e s \ S t o c k   V a l u e \ T a g I n f o \ F o r m u l a 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 M e a s u r e s \ S t o c k   V a l u e \ T a g I n f o \ V a l u e 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 S t o c k   U n i t s 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 M e a s u r e s \ T o t a l   S t o c k   U n i t s \ T a g I n f o \ F o r m u l a 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 S t o c k   U n i t s \ T a g I n f o \ V a l u e 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 C o l u m n s \ P r o d u c t _ I D < / K e y > < / D i a g r a m O b j e c t K e y > < D i a g r a m O b j e c t K e y > < K e y > C o l u m n s \ P r o d u c t _ N a m e < / K e y > < / D i a g r a m O b j e c t K e y > < D i a g r a m O b j e c t K e y > < K e y > C o l u m n s \ P r o d u c t _ C a t e g o r y < / K e y > < / D i a g r a m O b j e c t K e y > < D i a g r a m O b j e c t K e y > < K e y > C o l u m n s \ P r o d u c t _ C o s t < / K e y > < / D i a g r a m O b j e c t K e y > < D i a g r a m O b j e c t K e y > < K e y > C o l u m n s \ P r o d u c t _ P r i c e 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 C o l u m n s \ P r o d u c t _ C a t e g o r y 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 i n v e n t o r y 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 i n v e n t o r y 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 M e a s u r e s \ S t o c k _ t o _ S a l e s _ R a t i o < / K e y > < / D i a g r a m O b j e c t K e y > < D i a g r a m O b j e c t K e y > < K e y > M e a s u r e s \ S t o c k _ t o _ S a l e s _ R a t i o \ T a g I n f o \ F o r m u l a < / K e y > < / D i a g r a m O b j e c t K e y > < D i a g r a m O b j e c t K e y > < K e y > M e a s u r e s \ S t o c k _ t o _ S a l e s _ R a t i o \ T a g I n f o \ V a l u e < / K e y > < / D i a g r a m O b j e c t K e y > < D i a g r a m O b j e c t K e y > < K e y > C o l u m n s \ S t o r e _ I D < / K e y > < / D i a g r a m O b j e c t K e y > < D i a g r a m O b j e c t K e y > < K e y > C o l u m n s \ P r o d u c t _ I D < / K e y > < / D i a g r a m O b j e c t K e y > < D i a g r a m O b j e c t K e y > < K e y > C o l u m n s \ S t o c k _ O n _ H a n d < / K e y > < / D i a g r a m O b j e c t K e y > < D i a g r a m O b j e c t K e y > < K e y > M e a s u r e s \ D a y s _ o f _ I n v e n t o r y < / K e y > < / D i a g r a m O b j e c t K e y > < D i a g r a m O b j e c t K e y > < K e y > M e a s u r e s \ D a y s _ o f _ I n v e n t o r y \ T a g I n f o \ F o r m u l a < / K e y > < / D i a g r a m O b j e c t K e y > < D i a g r a m O b j e c t K e y > < K e y > M e a s u r e s \ D a y s _ o f _ I n v e n t o r y \ T a g I n f o \ V a l u e 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 1 < / F o c u s R o w > < S e l e c t i o n E n d R o w > 1 < / S e l e c t i o n E n d R o w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 M e a s u r e s \ S t o c k _ t o _ S a l e s _ R a t i o 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 M e a s u r e s \ S t o c k _ t o _ S a l e s _ R a t i o \ T a g I n f o \ F o r m u l a 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 M e a s u r e s \ S t o c k _ t o _ S a l e s _ R a t i o \ T a g I n f o \ V a l u e 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 C o l u m n s \ S t o c k _ O n _ H a n d 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 M e a s u r e s \ D a y s _ o f _ I n v e n t o r y 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 M e a s u r e s \ D a y s _ o f _ I n v e n t o r y \ T a g I n f o \ F o r m u l a 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 M e a s u r e s \ D a y s _ o f _ I n v e n t o r y \ T a g I n f o \ V a l u e 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4 1 d 1 1 0 c 8 - d 8 4 8 - 4 a 0 6 - b 6 6 6 - 4 c 1 7 f e 0 e e 1 d f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i n v e n t o r y _ 4 0 5 b 7 7 a 9 - d d 0 2 - 4 d e 3 - b 2 8 3 - 1 7 8 3 0 f a 2 1 5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 S t o r e _ I D < / s t r i n g > < / k e y > < v a l u e > < i n t > 3 0 3 < / i n t > < / v a l u e > < / i t e m > < i t e m > < k e y > < s t r i n g > P r o d u c t _ I D < / s t r i n g > < / k e y > < v a l u e > < i n t > 1 3 3 < / i n t > < / v a l u e > < / i t e m > < i t e m > < k e y > < s t r i n g > S t o c k _ O n _ H a n d < / s t r i n g > < / k e y > < v a l u e > < i n t > 1 7 9 < / i n t > < / v a l u e > < / i t e m > < / C o l u m n W i d t h s > < C o l u m n D i s p l a y I n d e x > < i t e m > < k e y > < s t r i n g > S t o r e _ I D < / s t r i n g > < / k e y > < v a l u e > < i n t > 0 < / i n t > < / v a l u e > < / i t e m > < i t e m > < k e y > < s t r i n g > P r o d u c t _ I D < / s t r i n g > < / k e y > < v a l u e > < i n t > 1 < / i n t > < / v a l u e > < / i t e m > < i t e m > < k e y > < s t r i n g > S t o c k _ O n _ H a n d 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4 1 9 b d c 8 - b c c 5 - 4 0 a 5 - 8 c 2 5 - d 4 9 a 6 6 8 7 9 8 d 0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2 4 1 1 7 b 7 - 3 4 7 a - 4 3 8 7 - b e 4 b - 4 6 4 4 4 2 1 6 7 e 1 5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2 e 7 b 9 7 8 - 5 5 1 2 - 4 7 f 3 - 8 3 7 0 - 8 a e 8 f b 3 8 f 1 e 6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9 b 2 3 0 b 5 - 4 e 2 f - 4 1 1 3 - a d 3 1 - 3 4 c a 2 3 f 0 f 7 7 e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O r d e r " > < C u s t o m C o n t e n t > < ! [ C D A T A [ p r o d u c t s _ 6 a 1 f c 4 a 0 - 9 9 7 0 - 4 d 7 7 - 9 9 7 6 - 6 1 8 4 9 d d a d d f 3 , i n v e n t o r y _ 4 0 5 b 7 7 a 9 - d d 0 2 - 4 d e 3 - b 2 8 3 - 1 7 8 3 0 f a 2 1 5 1 2 , s a l e s _ 2 8 2 9 f 4 9 1 - 9 4 9 8 - 4 5 c 2 - 9 2 6 a - 2 2 f d 7 c 7 6 c e 0 f , s t o r e s _ 6 a c 7 7 8 1 9 - 8 9 9 1 - 4 4 0 b - b 6 8 e - e 9 2 b d 8 d 4 e 5 1 a ] ] > < / C u s t o m C o n t e n t > < / G e m i n i > 
</file>

<file path=customXml/item28.xml>��< ? x m l   v e r s i o n = " 1 . 0 "   e n c o d i n g = " U T F - 1 6 " ? > < G e m i n i   x m l n s = " h t t p : / / g e m i n i / p i v o t c u s t o m i z a t i o n / 9 c e 1 6 a c 8 - 2 0 8 6 - 4 2 2 f - a 3 4 f - b 5 b 5 8 1 2 9 4 1 0 7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p r o d u c t s _ 6 a 1 f c 4 a 0 - 9 9 7 0 - 4 d 7 7 - 9 9 7 6 - 6 1 8 4 9 d d a d d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 P r o d u c t _ I D < / s t r i n g > < / k e y > < v a l u e > < i n t > 1 3 3 < / i n t > < / v a l u e > < / i t e m > < i t e m > < k e y > < s t r i n g > P r o d u c t _ N a m e < / s t r i n g > < / k e y > < v a l u e > < i n t > 1 6 7 < / i n t > < / v a l u e > < / i t e m > < i t e m > < k e y > < s t r i n g > P r o d u c t _ C a t e g o r y < / s t r i n g > < / k e y > < v a l u e > < i n t > 1 9 1 < / i n t > < / v a l u e > < / i t e m > < i t e m > < k e y > < s t r i n g > P r o d u c t _ C o s t < / s t r i n g > < / k e y > < v a l u e > < i n t > 1 5 3 < / i n t > < / v a l u e > < / i t e m > < i t e m > < k e y > < s t r i n g > P r o d u c t _ P r i c e < / s t r i n g > < / k e y > < v a l u e > < i n t > 1 5 9 < / i n t > < / v a l u e > < / i t e m > < / C o l u m n W i d t h s > < C o l u m n D i s p l a y I n d e x > < i t e m > < k e y > < s t r i n g > P r o d u c t _ I D < / s t r i n g > < / k e y > < v a l u e > < i n t > 0 < / i n t > < / v a l u e > < / i t e m > < i t e m > < k e y > < s t r i n g > P r o d u c t _ N a m e < / s t r i n g > < / k e y > < v a l u e > < i n t > 1 < / i n t > < / v a l u e > < / i t e m > < i t e m > < k e y > < s t r i n g > P r o d u c t _ C a t e g o r y < / s t r i n g > < / k e y > < v a l u e > < i n t > 2 < / i n t > < / v a l u e > < / i t e m > < i t e m > < k e y > < s t r i n g > P r o d u c t _ C o s t < / s t r i n g > < / k e y > < v a l u e > < i n t > 3 < / i n t > < / v a l u e > < / i t e m > < i t e m > < k e y > < s t r i n g > P r o d u c t _ P r i c e 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5 1 9 4 9 c 1 - f 4 f 5 - 4 f f c - a 0 1 e - 8 9 b 2 c 5 d 9 5 a d 1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 C o l u m n s \ S t o r e _ O p e n _ D a t e 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 i n v e n t o r y 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 i n v e n t o r y 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 C o l u m n s \ S t o c k _ O n _ H a n d 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3 a 1 3 0 5 6 3 - 4 1 f 5 - 4 2 6 9 - 8 b 7 7 - b 9 c 4 6 d 8 f a d 5 7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3 c 3 6 b 7 5 7 - e 4 1 4 - 4 0 1 c - a 4 d d - 5 d 8 8 e c c a c a 0 5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c 1 d 0 3 3 1 0 - a b 3 c - 4 3 7 b - b f 1 b - c f 8 b d a 9 5 b a 1 c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 2 0 2 6 - 0 1 - 2 1 T 1 0 : 5 1 : 4 2 . 0 1 1 2 5 0 5 + 0 1 : 0 0 < / L a s t P r o c e s s e d T i m e > < / D a t a M o d e l i n g S a n d b o x . S e r i a l i z e d S a n d b o x E r r o r C a c h e > ] ] > < / C u s t o m C o n t e n t > < / G e m i n i > 
</file>

<file path=customXml/item35.xml>��< ? x m l   v e r s i o n = " 1 . 0 "   e n c o d i n g = " U T F - 1 6 "   s t a n d a l o n e = " n o " ? > < D a t a M a s h u p   x m l n s = " h t t p : / / s c h e m a s . m i c r o s o f t . c o m / D a t a M a s h u p " > A A A A A N 8 G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U 8 V + Q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x 1 D M 0 t 9 A z s N G H C d r 4 Z u Y h F B g B H Q y S R R K 0 c S 7 N K S k t S r U r y N E N 8 L H R h 3 F t 9 K F + s A M A A A D / / w M A U E s D B B Q A A g A I A A A A I Q C Z F B 1 w 7 g E A A K g I A A A T A A A A R m 9 y b X V s Y X M v U 2 V j d G l v b j E u b e R W T W v b Q B C 9 G / I f B v X i g G L i t u 6 h Q Q c j p c R g Y g f J 0 B A V s Z a m 8 V J p 1 u y O 3 I r g / 9 6 V v 0 P s G H x J S n X R a t 5 o 5 s 2 + p 0 U G U 5 a K I F z e 2 1 e N h p k I j R l M t c r K l A 1 4 k C O f N c B e o S p 1 i j b i m 1 k r U G l Z I H H z m 8 y x 5 S t i + 2 C a j v 8 1 H h n U J h 4 L K k Q 8 I A y 0 n C F c w H D Q v w + j + / 7 1 d w h 7 3 X h d w M T D i i e K 4 l H Y h U h V E I o c D Q S C h U G O 1 0 R a q Z k 5 5 + 5 D g L k s J K P 2 H N d x w V d 5 W Z D x O i 5 c U 6 o y S Y 9 e + 2 P n 0 o W 7 U j G G X O X o b Z e t W 0 X 4 4 9 x d D v T B G W p V W C y D G x S Z Z e 3 Y 6 S I x t o k r Z B V v L m d 3 4 W E V 7 + Z 5 m I p c a O O x L n d L + h N B j 7 Z i V E 0 R f k u e Q F / Z T N y W j r Q g 8 1 P p Y k m + T j T N P V x c e H q q o / X 8 i a 8 M 2 w j X V a k s x q j n c x c c p I t 2 5 9 I 5 3 r 5 9 t P 9 B 4 s 9 4 D L V M 8 R U i Z w 1 J x 7 l s j S Z p Z k 2 g d P X m T t s w O W K 1 T + / S a i f Y y 6 o a 2 n k x 6 Q V 2 v B 7 x l 8 + t O t v K u d V 7 H 2 b f S n 8 l A 0 p u B G X P 4 f l B A + x o b h b 7 / t Z 6 L 1 j 8 k 8 f K i V r b e f f K a T d k 8 0 V n d r 3 W + A R n j E i y O c U R d b d 3 Y I k F j f / J E w d V X i K 3 o t h Y g / E P 7 0 C + 5 O o A V J / y 9 f / E A X g w R U p e m O 4 1 n / w F A A D / / w M A U E s B A i 0 A F A A G A A g A A A A h A C r d q k D S A A A A N w E A A B M A A A A A A A A A A A A A A A A A A A A A A F t D b 2 5 0 Z W 5 0 X 1 R 5 c G V z X S 5 4 b W x Q S w E C L Q A U A A I A C A A A A C E A U 8 V + Q K 0 A A A D 3 A A A A E g A A A A A A A A A A A A A A A A A L A w A A Q 2 9 u Z m l n L 1 B h Y 2 t h Z 2 U u e G 1 s U E s B A i 0 A F A A C A A g A A A A h A J k U H X D u A Q A A q A g A A B M A A A A A A A A A A A A A A A A A 6 A M A A E Z v c m 1 1 b G F z L 1 N l Y 3 R p b 2 4 x L m 1 Q S w U G A A A A A A M A A w D C A A A A B w Y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k n A A A A A A A A F y c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w c m 9 k d W N 0 c z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O D A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i 0 w M S 0 y M F Q w N z o x O D o z N C 4 1 M T A 3 O T k x W i I v P j x F b n R y e S B U e X B l P S J G a W x s Q 2 9 s d W 1 u V H l w Z X M i I F Z h b H V l P S J z Q m d Z R 0 J R V T 0 i L z 4 8 R W 5 0 c n k g V H l w Z T 0 i R m l s b E N v b H V t b k 5 h b W V z I i B W Y W x 1 Z T 0 i c 1 s m c X V v d D t Q c m 9 k d W N 0 X 0 l E J n F 1 b 3 Q 7 L C Z x d W 9 0 O 1 B y b 2 R 1 Y 3 R f T m F t Z S Z x d W 9 0 O y w m c X V v d D t Q c m 9 k d W N 0 X 0 N h d G V n b 3 J 5 J n F 1 b 3 Q 7 L C Z x d W 9 0 O 1 B y b 2 R 1 Y 3 R f Q 2 9 z d C Z x d W 9 0 O y w m c X V v d D t Q c m 9 k d W N 0 X 1 B y a W N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j I 0 Z W Y 2 Y y 0 y Y z Q w L T R m N W I t O W R i Y i 0 y O G Z l Z j Y 3 M T A 2 M D c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H J v Z H V j d H M v U H J v b W 9 0 Z W Q g S G V h Z G V y c y 5 7 U H J v Z H V j d F 9 J R C w w f S Z x d W 9 0 O y w m c X V v d D t T Z W N 0 a W 9 u M S 9 w c m 9 k d W N 0 c y 9 Q c m 9 t b 3 R l Z C B I Z W F k Z X J z L n t Q c m 9 k d W N 0 X 0 5 h b W U s M X 0 m c X V v d D s s J n F 1 b 3 Q 7 U 2 V j d G l v b j E v c H J v Z H V j d H M v U H J v b W 9 0 Z W Q g S G V h Z G V y c y 5 7 U H J v Z H V j d F 9 D Y X R l Z 2 9 y e S w y f S Z x d W 9 0 O y w m c X V v d D t T Z W N 0 a W 9 u M S 9 w c m 9 k d W N 0 c y 9 D a G F u Z 2 V k I F R 5 c G U g d 2 l 0 a C B M b 2 N h b G U u e 1 B y b 2 R 1 Y 3 R f Q 2 9 z d C w z f S Z x d W 9 0 O y w m c X V v d D t T Z W N 0 a W 9 u M S 9 w c m 9 k d W N 0 c y 9 D a G F u Z 2 V k I F R 5 c G U g d 2 l 0 a C B M b 2 N h b G U x L n t Q c m 9 k d W N 0 X 1 B y a W N l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3 B y b 2 R 1 Y 3 R z L 1 B y b 2 1 v d G V k I E h l Y W R l c n M u e 1 B y b 2 R 1 Y 3 R f S U Q s M H 0 m c X V v d D s s J n F 1 b 3 Q 7 U 2 V j d G l v b j E v c H J v Z H V j d H M v U H J v b W 9 0 Z W Q g S G V h Z G V y c y 5 7 U H J v Z H V j d F 9 O Y W 1 l L D F 9 J n F 1 b 3 Q 7 L C Z x d W 9 0 O 1 N l Y 3 R p b 2 4 x L 3 B y b 2 R 1 Y 3 R z L 1 B y b 2 1 v d G V k I E h l Y W R l c n M u e 1 B y b 2 R 1 Y 3 R f Q 2 F 0 Z W d v c n k s M n 0 m c X V v d D s s J n F 1 b 3 Q 7 U 2 V j d G l v b j E v c H J v Z H V j d H M v Q 2 h h b m d l Z C B U e X B l I H d p d G g g T G 9 j Y W x l L n t Q c m 9 k d W N 0 X 0 N v c 3 Q s M 3 0 m c X V v d D s s J n F 1 b 3 Q 7 U 2 V j d G l v b j E v c H J v Z H V j d H M v Q 2 h h b m d l Z C B U e X B l I H d p d G g g T G 9 j Y W x l M S 5 7 U H J v Z H V j d F 9 Q c m l j Z S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R h d G E h U G l 2 b 3 R U Y W J s Z T M i L z 4 8 L 1 N 0 Y W J s Z U V u d H J p Z X M + P C 9 J d G V t P j x J d G V t P j x J d G V t T G 9 j Y X R p b 2 4 + P E l 0 Z W 1 U e X B l P k Z v c m 1 1 b G E 8 L 0 l 0 Z W 1 U e X B l P j x J d G V t U G F 0 a D 5 T Z W N 0 a W 9 u M S 9 p b n Z l b n R v c n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Q x N D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i 0 w M S 0 x O V Q x O T o 0 M z o x M i 4 2 M T c 1 M D E 1 W i I v P j x F b n R y e S B U e X B l P S J G a W x s Q 2 9 s d W 1 u V H l w Z X M i I F Z h b H V l P S J z Q X d N R C I v P j x F b n R y e S B U e X B l P S J G a W x s Q 2 9 s d W 1 u T m F t Z X M i I F Z h b H V l P S J z W y Z x d W 9 0 O 1 N 0 b 3 J l X 0 l E J n F 1 b 3 Q 7 L C Z x d W 9 0 O 1 B y b 2 R 1 Y 3 R f S U Q m c X V v d D s s J n F 1 b 3 Q 7 U 3 R v Y 2 t f T 2 5 f S G F u Z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Z D E y Z D k 1 Y z Y t Z T Y 0 O S 0 0 Y T l m L T h m N m M t M z Y 2 N D I w M D Z l M 2 E 3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l u d m V u d G 9 y e S 9 D a G F u Z 2 V k I F R 5 c G U u e 1 N 0 b 3 J l X 0 l E L D B 9 J n F 1 b 3 Q 7 L C Z x d W 9 0 O 1 N l Y 3 R p b 2 4 x L 2 l u d m V u d G 9 y e S 9 D a G F u Z 2 V k I F R 5 c G U u e 1 B y b 2 R 1 Y 3 R f S U Q s M X 0 m c X V v d D s s J n F 1 b 3 Q 7 U 2 V j d G l v b j E v a W 5 2 Z W 5 0 b 3 J 5 L 0 N o Y W 5 n Z W Q g V H l w Z S 5 7 U 3 R v Y 2 t f T 2 5 f S G F u Z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p b n Z l b n R v c n k v Q 2 h h b m d l Z C B U e X B l L n t T d G 9 y Z V 9 J R C w w f S Z x d W 9 0 O y w m c X V v d D t T Z W N 0 a W 9 u M S 9 p b n Z l b n R v c n k v Q 2 h h b m d l Z C B U e X B l L n t Q c m 9 k d W N 0 X 0 l E L D F 9 J n F 1 b 3 Q 7 L C Z x d W 9 0 O 1 N l Y 3 R p b 2 4 x L 2 l u d m V u d G 9 y e S 9 D a G F u Z 2 V k I F R 5 c G U u e 1 N 0 b 2 N r X 0 9 u X 0 h h b m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E Y X R h I V B p d m 9 0 V G F i b G U 1 I i 8 + P C 9 T d G F i b G V F b n R y a W V z P j w v S X R l b T 4 8 S X R l b T 4 8 S X R l b U x v Y 2 F 0 a W 9 u P j x J d G V t V H l w Z T 5 G b 3 J t d W x h P C 9 J d G V t V H l w Z T 4 8 S X R l b V B h d G g + U 2 V j d G l v b j E v c 2 F s Z X M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Q 1 O D A w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Y t M D E t M T l U M T k 6 N D M 6 N T A u O D Q w O T g y N l o i L z 4 8 R W 5 0 c n k g V H l w Z T 0 i R m l s b E N v b H V t b l R 5 c G V z I i B W Y W x 1 Z T 0 i c 0 F 3 a 0 R B d 0 0 9 I i 8 + P E V u d H J 5 I F R 5 c G U 9 I k Z p b G x D b 2 x 1 b W 5 O Y W 1 l c y I g V m F s d W U 9 I n N b J n F 1 b 3 Q 7 U 2 F s Z V 9 J R C Z x d W 9 0 O y w m c X V v d D t E Y X R l J n F 1 b 3 Q 7 L C Z x d W 9 0 O 1 N 0 b 3 J l X 0 l E J n F 1 b 3 Q 7 L C Z x d W 9 0 O 1 B y b 2 R 1 Y 3 R f S U Q m c X V v d D s s J n F 1 b 3 Q 7 V W 5 p d H M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k 0 Z m Q x N D R i L T M 0 M 2 Y t N G Q z Z C 1 h N T g w L W M 2 M G Q x O W Z j Y z M x N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Y W x l c y 9 D a G F u Z 2 V k I F R 5 c G U u e 1 N h b G V f S U Q s M H 0 m c X V v d D s s J n F 1 b 3 Q 7 U 2 V j d G l v b j E v c 2 F s Z X M v Q 2 h h b m d l Z C B U e X B l L n t E Y X R l L D F 9 J n F 1 b 3 Q 7 L C Z x d W 9 0 O 1 N l Y 3 R p b 2 4 x L 3 N h b G V z L 0 N o Y W 5 n Z W Q g V H l w Z S 5 7 U 3 R v c m V f S U Q s M n 0 m c X V v d D s s J n F 1 b 3 Q 7 U 2 V j d G l v b j E v c 2 F s Z X M v Q 2 h h b m d l Z C B U e X B l L n t Q c m 9 k d W N 0 X 0 l E L D N 9 J n F 1 b 3 Q 7 L C Z x d W 9 0 O 1 N l Y 3 R p b 2 4 x L 3 N h b G V z L 0 N o Y W 5 n Z W Q g V H l w Z S 5 7 V W 5 p d H M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c 2 F s Z X M v Q 2 h h b m d l Z C B U e X B l L n t T Y W x l X 0 l E L D B 9 J n F 1 b 3 Q 7 L C Z x d W 9 0 O 1 N l Y 3 R p b 2 4 x L 3 N h b G V z L 0 N o Y W 5 n Z W Q g V H l w Z S 5 7 R G F 0 Z S w x f S Z x d W 9 0 O y w m c X V v d D t T Z W N 0 a W 9 u M S 9 z Y W x l c y 9 D a G F u Z 2 V k I F R 5 c G U u e 1 N 0 b 3 J l X 0 l E L D J 9 J n F 1 b 3 Q 7 L C Z x d W 9 0 O 1 N l Y 3 R p b 2 4 x L 3 N h b G V z L 0 N o Y W 5 n Z W Q g V H l w Z S 5 7 U H J v Z H V j d F 9 J R C w z f S Z x d W 9 0 O y w m c X V v d D t T Z W N 0 a W 9 u M S 9 z Y W x l c y 9 D a G F u Z 2 V k I F R 5 c G U u e 1 V u a X R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G F 0 Y S F Q a X Z v d F R h Y m x l M y I v P j w v U 3 R h Y m x l R W 5 0 c m l l c z 4 8 L 0 l 0 Z W 0 + P E l 0 Z W 0 + P E l 0 Z W 1 M b 2 N h d G l v b j 4 8 S X R l b V R 5 c G U + R m 9 y b X V s Y T w v S X R l b V R 5 c G U + P E l 0 Z W 1 Q Y X R o P l N l Y 3 R p b 2 4 x L 3 N 0 b 3 J l c z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j A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i 0 w M S 0 x O V Q x O T o 0 N D o y O S 4 x M T M x N D U x W i I v P j x F b n R y e S B U e X B l P S J G a W x s Q 2 9 s d W 1 u V H l w Z X M i I F Z h b H V l P S J z Q X d Z R 0 J n a z 0 i L z 4 8 R W 5 0 c n k g V H l w Z T 0 i R m l s b E N v b H V t b k 5 h b W V z I i B W Y W x 1 Z T 0 i c 1 s m c X V v d D t T d G 9 y Z V 9 J R C Z x d W 9 0 O y w m c X V v d D t T d G 9 y Z V 9 O Y W 1 l J n F 1 b 3 Q 7 L C Z x d W 9 0 O 1 N 0 b 3 J l X 0 N p d H k m c X V v d D s s J n F 1 b 3 Q 7 U 3 R v c m V f T G 9 j Y X R p b 2 4 m c X V v d D s s J n F 1 b 3 Q 7 U 3 R v c m V f T 3 B l b l 9 E Y X R l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j Y z E z N z U 3 M y 0 x Z j I 4 L T Q 0 Z D Q t O D c 4 Y y 0 x Y T B m O G U x M j F i M T c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3 R v c m V z L 0 N o Y W 5 n Z W Q g V H l w Z S 5 7 U 3 R v c m V f S U Q s M H 0 m c X V v d D s s J n F 1 b 3 Q 7 U 2 V j d G l v b j E v c 3 R v c m V z L 0 N o Y W 5 n Z W Q g V H l w Z S 5 7 U 3 R v c m V f T m F t Z S w x f S Z x d W 9 0 O y w m c X V v d D t T Z W N 0 a W 9 u M S 9 z d G 9 y Z X M v Q 2 h h b m d l Z C B U e X B l L n t T d G 9 y Z V 9 D a X R 5 L D J 9 J n F 1 b 3 Q 7 L C Z x d W 9 0 O 1 N l Y 3 R p b 2 4 x L 3 N 0 b 3 J l c y 9 D a G F u Z 2 V k I F R 5 c G U u e 1 N 0 b 3 J l X 0 x v Y 2 F 0 a W 9 u L D N 9 J n F 1 b 3 Q 7 L C Z x d W 9 0 O 1 N l Y 3 R p b 2 4 x L 3 N 0 b 3 J l c y 9 D a G F u Z 2 V k I F R 5 c G U u e 1 N 0 b 3 J l X 0 9 w Z W 5 f R G F 0 Z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z d G 9 y Z X M v Q 2 h h b m d l Z C B U e X B l L n t T d G 9 y Z V 9 J R C w w f S Z x d W 9 0 O y w m c X V v d D t T Z W N 0 a W 9 u M S 9 z d G 9 y Z X M v Q 2 h h b m d l Z C B U e X B l L n t T d G 9 y Z V 9 O Y W 1 l L D F 9 J n F 1 b 3 Q 7 L C Z x d W 9 0 O 1 N l Y 3 R p b 2 4 x L 3 N 0 b 3 J l c y 9 D a G F u Z 2 V k I F R 5 c G U u e 1 N 0 b 3 J l X 0 N p d H k s M n 0 m c X V v d D s s J n F 1 b 3 Q 7 U 2 V j d G l v b j E v c 3 R v c m V z L 0 N o Y W 5 n Z W Q g V H l w Z S 5 7 U 3 R v c m V f T G 9 j Y X R p b 2 4 s M 3 0 m c X V v d D s s J n F 1 b 3 Q 7 U 2 V j d G l v b j E v c 3 R v c m V z L 0 N o Y W 5 n Z W Q g V H l w Z S 5 7 U 3 R v c m V f T 3 B l b l 9 E Y X R l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w c m 9 k d W N 0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B y b 2 R 1 Y 3 R z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a W 5 2 Z W 5 0 b 3 J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a W 5 2 Z W 5 0 b 3 J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a W 5 2 Z W 5 0 b 3 J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N h b G V z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2 F s Z X M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N 0 b 3 J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N 0 b 3 J l c y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3 N 0 b 3 J l c y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c H J v Z H V j d H M v Q 2 h h b m d l Z C U y M F R 5 c G U l M j B 3 a X R o J T I w T G 9 j Y W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w c m 9 k d W N 0 c y 9 D a G F u Z 2 V k J T I w V H l w Z S U y M H d p d G g l M j B M b 2 N h b G U x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y 8 + P C 9 J d G V t P j w v S X R l b X M + P C 9 M b 2 N h b F B h Y 2 t h Z 2 V N Z X R h Z G F 0 Y U Z p b G U + F g A A A F B L B Q Y A A A A A A A A A A A A A A A A A A A A A A A A m A Q A A A Q A A A N C M n d 8 B F d E R j H o A w E / C l + s B A A A A N Y q 5 v Q Z 3 i 0 + Q J 7 t 8 A 8 9 A V Q A A A A A C A A A A A A A Q Z g A A A A E A A C A A A A D T e 4 d z U l S E C o B 6 7 j I K 4 9 C 4 L f K P Q q 4 M l C z I I E b v e G P X x g A A A A A O g A A A A A I A A C A A A A C t E P U S N 7 b I 9 D h Y 9 8 Y J R Z Y w R Z j p T j n o s c w b y 4 Q F L q d y W V A A A A D 5 U z k h J k M T i T H d / N g L r 5 n u D X d g f m 2 q B c S O Z k k N K z b z Y V t q 4 l C 3 q 7 4 x Z P W l 7 m l 7 p y z Y v i d a P r B A N F B E h S 9 U k z m P 5 S I q r 1 + B Q Q d e X 6 B H g o P A / 0 A A A A A K 0 y 0 9 d L B 9 f W n g g j x W K m Y v 0 U V t 3 m t 7 7 q c W 2 S J c j Y g H i z m l O 9 c b c f w g m T C G f l E P Z T k 8 H C x z S V g b r W e D z N a g U J 7 v < / D a t a M a s h u p > 
</file>

<file path=customXml/item4.xml>��< ? x m l   v e r s i o n = " 1 . 0 "   e n c o d i n g = " U T F - 1 6 " ? > < G e m i n i   x m l n s = " h t t p : / / g e m i n i / p i v o t c u s t o m i z a t i o n / 4 3 4 0 8 a 3 f - 7 2 5 b - 4 2 b 1 - 8 e 4 0 - c 3 b 6 9 c d 2 6 f 3 5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a f 0 2 b b 4 - d a 3 2 - 4 a 0 c - 9 a 8 9 - 5 d 9 6 7 7 e 0 1 e 6 8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i n v e n t o r y _ 4 0 5 b 7 7 a 9 - d d 0 2 - 4 d e 3 - b 2 8 3 - 1 7 8 3 0 f a 2 1 5 1 2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3 3 9 3 3 7 0 - 3 e 9 7 - 4 6 0 d - b c d e - c 1 5 e 1 d d f f 2 0 a " > < C u s t o m C o n t e n t > < ! [ C D A T A [ < ? x m l   v e r s i o n = " 1 . 0 "   e n c o d i n g = " u t f - 1 6 " ? > < S e t t i n g s > < C a l c u l a t e d F i e l d s > < i t e m > < M e a s u r e N a m e > T o t a l   R e v e n u e < / M e a s u r e N a m e > < D i s p l a y N a m e > T o t a l   R e v e n u e < / D i s p l a y N a m e > < V i s i b l e > F a l s e < / V i s i b l e > < / i t e m > < i t e m > < M e a s u r e N a m e > T o t a l   C o s t < / M e a s u r e N a m e > < D i s p l a y N a m e > T o t a l   C o s t < / D i s p l a y N a m e > < V i s i b l e > F a l s e < / V i s i b l e > < / i t e m > < i t e m > < M e a s u r e N a m e > T o t a l   P r o f i t < / M e a s u r e N a m e > < D i s p l a y N a m e > T o t a l   P r o f i t < / D i s p l a y N a m e > < V i s i b l e > F a l s e < / V i s i b l e > < / i t e m > < i t e m > < M e a s u r e N a m e > M a r g i n   % < / M e a s u r e N a m e > < D i s p l a y N a m e > M a r g i n   % < / D i s p l a y N a m e > < V i s i b l e > F a l s e < / V i s i b l e > < / i t e m > < i t e m > < M e a s u r e N a m e > U n i t s   S o l d < / M e a s u r e N a m e > < D i s p l a y N a m e > U n i t s   S o l d < / D i s p l a y N a m e > < V i s i b l e > F a l s e < / V i s i b l e > < / i t e m > < i t e m > < M e a s u r e N a m e > N u m b e r   o f   T r a n s a c t i o n s < / M e a s u r e N a m e > < D i s p l a y N a m e > N u m b e r   o f   T r a n s a c t i o n s < / D i s p l a y N a m e > < V i s i b l e > F a l s e < / V i s i b l e > < / i t e m > < i t e m > < M e a s u r e N a m e > S t o c k   V a l u e < / M e a s u r e N a m e > < D i s p l a y N a m e > S t o c k   V a l u e < / D i s p l a y N a m e > < V i s i b l e > F a l s e < / V i s i b l e > < / i t e m > < i t e m > < M e a s u r e N a m e > T o t a l   S t o c k   U n i t s < / M e a s u r e N a m e > < D i s p l a y N a m e > T o t a l   S t o c k   U n i t s < / D i s p l a y N a m e > < V i s i b l e > F a l s e < / V i s i b l e > < / i t e m > < i t e m > < M e a s u r e N a m e > S t o c k _ t o _ S a l e s _ R a t i o < / M e a s u r e N a m e > < D i s p l a y N a m e > S t o c k _ t o _ S a l e s _ R a t i o < / D i s p l a y N a m e > < V i s i b l e > F a l s e < / V i s i b l e > < / i t e m > < i t e m > < M e a s u r e N a m e > D a y s _ o f _ I n v e n t o r y < / M e a s u r e N a m e > < D i s p l a y N a m e > D a y s _ o f _ I n v e n t o r y 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B811DE8F-C559-4B9D-B103-250B0C89B75E}">
  <ds:schemaRefs/>
</ds:datastoreItem>
</file>

<file path=customXml/itemProps10.xml><?xml version="1.0" encoding="utf-8"?>
<ds:datastoreItem xmlns:ds="http://schemas.openxmlformats.org/officeDocument/2006/customXml" ds:itemID="{14DBE2DD-1EC5-4AD0-AD9B-48B7250EA870}">
  <ds:schemaRefs/>
</ds:datastoreItem>
</file>

<file path=customXml/itemProps11.xml><?xml version="1.0" encoding="utf-8"?>
<ds:datastoreItem xmlns:ds="http://schemas.openxmlformats.org/officeDocument/2006/customXml" ds:itemID="{487ABFA4-9990-44AA-B7E7-DC7B1245C3AE}">
  <ds:schemaRefs/>
</ds:datastoreItem>
</file>

<file path=customXml/itemProps12.xml><?xml version="1.0" encoding="utf-8"?>
<ds:datastoreItem xmlns:ds="http://schemas.openxmlformats.org/officeDocument/2006/customXml" ds:itemID="{19D90FAC-F071-491C-92F6-2AAE12D9399D}">
  <ds:schemaRefs/>
</ds:datastoreItem>
</file>

<file path=customXml/itemProps13.xml><?xml version="1.0" encoding="utf-8"?>
<ds:datastoreItem xmlns:ds="http://schemas.openxmlformats.org/officeDocument/2006/customXml" ds:itemID="{4BBABD02-57BF-4CAB-95F3-241DA196B4AF}">
  <ds:schemaRefs/>
</ds:datastoreItem>
</file>

<file path=customXml/itemProps14.xml><?xml version="1.0" encoding="utf-8"?>
<ds:datastoreItem xmlns:ds="http://schemas.openxmlformats.org/officeDocument/2006/customXml" ds:itemID="{D6623EA8-1652-4074-AAE6-E1AE6831B005}">
  <ds:schemaRefs/>
</ds:datastoreItem>
</file>

<file path=customXml/itemProps15.xml><?xml version="1.0" encoding="utf-8"?>
<ds:datastoreItem xmlns:ds="http://schemas.openxmlformats.org/officeDocument/2006/customXml" ds:itemID="{F0675555-D8A9-4C06-8C13-B6B7E645FD38}">
  <ds:schemaRefs/>
</ds:datastoreItem>
</file>

<file path=customXml/itemProps16.xml><?xml version="1.0" encoding="utf-8"?>
<ds:datastoreItem xmlns:ds="http://schemas.openxmlformats.org/officeDocument/2006/customXml" ds:itemID="{569B0E23-5647-4410-95FD-28185759366A}">
  <ds:schemaRefs/>
</ds:datastoreItem>
</file>

<file path=customXml/itemProps17.xml><?xml version="1.0" encoding="utf-8"?>
<ds:datastoreItem xmlns:ds="http://schemas.openxmlformats.org/officeDocument/2006/customXml" ds:itemID="{0A3E6093-E458-44BC-A112-221E6E8E866A}">
  <ds:schemaRefs/>
</ds:datastoreItem>
</file>

<file path=customXml/itemProps18.xml><?xml version="1.0" encoding="utf-8"?>
<ds:datastoreItem xmlns:ds="http://schemas.openxmlformats.org/officeDocument/2006/customXml" ds:itemID="{FACDC9FD-0966-4CDD-B9D7-296A78A14468}">
  <ds:schemaRefs/>
</ds:datastoreItem>
</file>

<file path=customXml/itemProps19.xml><?xml version="1.0" encoding="utf-8"?>
<ds:datastoreItem xmlns:ds="http://schemas.openxmlformats.org/officeDocument/2006/customXml" ds:itemID="{D35BFED6-5FE4-4E51-A507-43F4D4039571}">
  <ds:schemaRefs/>
</ds:datastoreItem>
</file>

<file path=customXml/itemProps2.xml><?xml version="1.0" encoding="utf-8"?>
<ds:datastoreItem xmlns:ds="http://schemas.openxmlformats.org/officeDocument/2006/customXml" ds:itemID="{E876BEE6-88C6-4B82-BC2C-20025F676D95}">
  <ds:schemaRefs/>
</ds:datastoreItem>
</file>

<file path=customXml/itemProps20.xml><?xml version="1.0" encoding="utf-8"?>
<ds:datastoreItem xmlns:ds="http://schemas.openxmlformats.org/officeDocument/2006/customXml" ds:itemID="{F7714F58-14C3-4E83-875B-D80B8C6572E2}">
  <ds:schemaRefs/>
</ds:datastoreItem>
</file>

<file path=customXml/itemProps21.xml><?xml version="1.0" encoding="utf-8"?>
<ds:datastoreItem xmlns:ds="http://schemas.openxmlformats.org/officeDocument/2006/customXml" ds:itemID="{85D17EEF-4405-4384-929E-5267D0E3778A}">
  <ds:schemaRefs/>
</ds:datastoreItem>
</file>

<file path=customXml/itemProps22.xml><?xml version="1.0" encoding="utf-8"?>
<ds:datastoreItem xmlns:ds="http://schemas.openxmlformats.org/officeDocument/2006/customXml" ds:itemID="{C83DB0D7-2E3F-4C13-8FD3-A359F3F0D051}">
  <ds:schemaRefs/>
</ds:datastoreItem>
</file>

<file path=customXml/itemProps23.xml><?xml version="1.0" encoding="utf-8"?>
<ds:datastoreItem xmlns:ds="http://schemas.openxmlformats.org/officeDocument/2006/customXml" ds:itemID="{E160276F-497C-4FD6-8D45-8DF772B19C93}">
  <ds:schemaRefs/>
</ds:datastoreItem>
</file>

<file path=customXml/itemProps24.xml><?xml version="1.0" encoding="utf-8"?>
<ds:datastoreItem xmlns:ds="http://schemas.openxmlformats.org/officeDocument/2006/customXml" ds:itemID="{7B682CCB-2D35-43D5-844B-FEC713DEFA98}">
  <ds:schemaRefs/>
</ds:datastoreItem>
</file>

<file path=customXml/itemProps25.xml><?xml version="1.0" encoding="utf-8"?>
<ds:datastoreItem xmlns:ds="http://schemas.openxmlformats.org/officeDocument/2006/customXml" ds:itemID="{BAB49724-9F03-457F-BA45-94CF8F3637E8}">
  <ds:schemaRefs/>
</ds:datastoreItem>
</file>

<file path=customXml/itemProps26.xml><?xml version="1.0" encoding="utf-8"?>
<ds:datastoreItem xmlns:ds="http://schemas.openxmlformats.org/officeDocument/2006/customXml" ds:itemID="{704340B4-2DFE-4F5A-A696-A12B7A5FCD17}">
  <ds:schemaRefs/>
</ds:datastoreItem>
</file>

<file path=customXml/itemProps27.xml><?xml version="1.0" encoding="utf-8"?>
<ds:datastoreItem xmlns:ds="http://schemas.openxmlformats.org/officeDocument/2006/customXml" ds:itemID="{1849D0D9-5126-417A-BF1A-41BA4E4A42E5}">
  <ds:schemaRefs/>
</ds:datastoreItem>
</file>

<file path=customXml/itemProps28.xml><?xml version="1.0" encoding="utf-8"?>
<ds:datastoreItem xmlns:ds="http://schemas.openxmlformats.org/officeDocument/2006/customXml" ds:itemID="{BD1714E6-5127-42F2-A084-D7EC63346C5B}">
  <ds:schemaRefs/>
</ds:datastoreItem>
</file>

<file path=customXml/itemProps29.xml><?xml version="1.0" encoding="utf-8"?>
<ds:datastoreItem xmlns:ds="http://schemas.openxmlformats.org/officeDocument/2006/customXml" ds:itemID="{EACDF5AA-F2BF-42C4-8F4D-1206ACFD3AEB}">
  <ds:schemaRefs/>
</ds:datastoreItem>
</file>

<file path=customXml/itemProps3.xml><?xml version="1.0" encoding="utf-8"?>
<ds:datastoreItem xmlns:ds="http://schemas.openxmlformats.org/officeDocument/2006/customXml" ds:itemID="{C00EC521-AA69-4BA9-AD85-2FEF66DCD5AF}">
  <ds:schemaRefs/>
</ds:datastoreItem>
</file>

<file path=customXml/itemProps30.xml><?xml version="1.0" encoding="utf-8"?>
<ds:datastoreItem xmlns:ds="http://schemas.openxmlformats.org/officeDocument/2006/customXml" ds:itemID="{6C3A8844-F282-48C0-8627-838B9E090C6A}">
  <ds:schemaRefs/>
</ds:datastoreItem>
</file>

<file path=customXml/itemProps31.xml><?xml version="1.0" encoding="utf-8"?>
<ds:datastoreItem xmlns:ds="http://schemas.openxmlformats.org/officeDocument/2006/customXml" ds:itemID="{909F3FB3-812F-4DC3-87F6-43EAFE5AC914}">
  <ds:schemaRefs/>
</ds:datastoreItem>
</file>

<file path=customXml/itemProps32.xml><?xml version="1.0" encoding="utf-8"?>
<ds:datastoreItem xmlns:ds="http://schemas.openxmlformats.org/officeDocument/2006/customXml" ds:itemID="{E0BE9567-E37E-41C9-A7DE-D3BA4616DE52}">
  <ds:schemaRefs/>
</ds:datastoreItem>
</file>

<file path=customXml/itemProps33.xml><?xml version="1.0" encoding="utf-8"?>
<ds:datastoreItem xmlns:ds="http://schemas.openxmlformats.org/officeDocument/2006/customXml" ds:itemID="{1CA68732-083D-49AB-9F82-49A97DF7BBA6}">
  <ds:schemaRefs/>
</ds:datastoreItem>
</file>

<file path=customXml/itemProps34.xml><?xml version="1.0" encoding="utf-8"?>
<ds:datastoreItem xmlns:ds="http://schemas.openxmlformats.org/officeDocument/2006/customXml" ds:itemID="{36055483-7140-49C3-9647-EF23D39E1A30}">
  <ds:schemaRefs/>
</ds:datastoreItem>
</file>

<file path=customXml/itemProps35.xml><?xml version="1.0" encoding="utf-8"?>
<ds:datastoreItem xmlns:ds="http://schemas.openxmlformats.org/officeDocument/2006/customXml" ds:itemID="{A54D8382-462C-4907-B7C2-937AE41F5DD8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895D27FB-F2D3-47FA-9DA5-EC457EE10049}">
  <ds:schemaRefs/>
</ds:datastoreItem>
</file>

<file path=customXml/itemProps5.xml><?xml version="1.0" encoding="utf-8"?>
<ds:datastoreItem xmlns:ds="http://schemas.openxmlformats.org/officeDocument/2006/customXml" ds:itemID="{9E1353C7-6C5E-4037-B351-547C60207673}">
  <ds:schemaRefs/>
</ds:datastoreItem>
</file>

<file path=customXml/itemProps6.xml><?xml version="1.0" encoding="utf-8"?>
<ds:datastoreItem xmlns:ds="http://schemas.openxmlformats.org/officeDocument/2006/customXml" ds:itemID="{4A971BC8-8B0A-459A-B00C-E3866482457F}">
  <ds:schemaRefs/>
</ds:datastoreItem>
</file>

<file path=customXml/itemProps7.xml><?xml version="1.0" encoding="utf-8"?>
<ds:datastoreItem xmlns:ds="http://schemas.openxmlformats.org/officeDocument/2006/customXml" ds:itemID="{06F7B151-9FAF-4D6F-8D75-E05D5F3DBA87}">
  <ds:schemaRefs/>
</ds:datastoreItem>
</file>

<file path=customXml/itemProps8.xml><?xml version="1.0" encoding="utf-8"?>
<ds:datastoreItem xmlns:ds="http://schemas.openxmlformats.org/officeDocument/2006/customXml" ds:itemID="{EE83D00B-36E5-49D1-AFF0-73000E425CF0}">
  <ds:schemaRefs/>
</ds:datastoreItem>
</file>

<file path=customXml/itemProps9.xml><?xml version="1.0" encoding="utf-8"?>
<ds:datastoreItem xmlns:ds="http://schemas.openxmlformats.org/officeDocument/2006/customXml" ds:itemID="{E4C74B15-A602-4644-97E6-E5E333A1187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Sales Dashboard</vt:lpstr>
      <vt:lpstr>Procurement Dashboard</vt:lpstr>
      <vt:lpstr>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Marcin Banach</dc:creator>
  <cp:lastModifiedBy>Marcin Banach</cp:lastModifiedBy>
  <dcterms:created xsi:type="dcterms:W3CDTF">2026-01-19T19:41:40Z</dcterms:created>
  <dcterms:modified xsi:type="dcterms:W3CDTF">2026-01-21T18:24:43Z</dcterms:modified>
</cp:coreProperties>
</file>